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everine.roy/Desktop/"/>
    </mc:Choice>
  </mc:AlternateContent>
  <xr:revisionPtr revIDLastSave="0" documentId="13_ncr:1_{F72FC2FE-C66D-9849-B8EA-655930588BC2}" xr6:coauthVersionLast="47" xr6:coauthVersionMax="47" xr10:uidLastSave="{00000000-0000-0000-0000-000000000000}"/>
  <bookViews>
    <workbookView xWindow="0" yWindow="500" windowWidth="28800" windowHeight="16500" xr2:uid="{10ABF609-9224-5B4C-85C0-E76F687E9DA8}"/>
  </bookViews>
  <sheets>
    <sheet name="Plein temps" sheetId="1" r:id="rId1"/>
    <sheet name="Temps parti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C18" i="2" s="1"/>
  <c r="C15" i="2"/>
  <c r="C27" i="2"/>
  <c r="C14" i="1"/>
  <c r="C28" i="1"/>
  <c r="C22" i="2" l="1"/>
  <c r="C25" i="2"/>
  <c r="C18" i="1"/>
  <c r="C23" i="1"/>
  <c r="C15" i="1"/>
  <c r="C26" i="1"/>
  <c r="C28" i="2" l="1"/>
  <c r="C29" i="2" s="1"/>
  <c r="E29" i="2" s="1"/>
  <c r="C29" i="1"/>
  <c r="C30" i="1" s="1"/>
  <c r="C33" i="2" l="1"/>
  <c r="E33" i="2" s="1"/>
  <c r="C31" i="2"/>
  <c r="D29" i="2"/>
  <c r="E30" i="1"/>
  <c r="C34" i="1"/>
  <c r="E34" i="1" s="1"/>
  <c r="D30" i="1"/>
  <c r="C32" i="1"/>
  <c r="D33" i="2" l="1"/>
  <c r="D34" i="1"/>
</calcChain>
</file>

<file path=xl/sharedStrings.xml><?xml version="1.0" encoding="utf-8"?>
<sst xmlns="http://schemas.openxmlformats.org/spreadsheetml/2006/main" count="108" uniqueCount="57">
  <si>
    <t>Haute école de travail social et de la santé Lausanne</t>
  </si>
  <si>
    <t>Formation pratique</t>
  </si>
  <si>
    <t>Nb d'heures de travail hebdomadaires</t>
  </si>
  <si>
    <t>Format JJ.MM.AAAA</t>
  </si>
  <si>
    <t>Vaud</t>
  </si>
  <si>
    <t>Neuchâtel</t>
  </si>
  <si>
    <t>Jura</t>
  </si>
  <si>
    <t>Genève</t>
  </si>
  <si>
    <t>Fribourg</t>
  </si>
  <si>
    <t>Valais</t>
  </si>
  <si>
    <t>Bienne</t>
  </si>
  <si>
    <t>Autre canton</t>
  </si>
  <si>
    <t>Etranger</t>
  </si>
  <si>
    <t>Basé sur le nombre d'heures de travail hebdomadaire</t>
  </si>
  <si>
    <t>Données de la période de formation pratique</t>
  </si>
  <si>
    <t>Date du début</t>
  </si>
  <si>
    <t>Date de fin</t>
  </si>
  <si>
    <t>Nb d'heures de travail journalier</t>
  </si>
  <si>
    <t>Basé sur le nombre d'heures de travail journalier</t>
  </si>
  <si>
    <t>Nb d'heures correspondant</t>
  </si>
  <si>
    <t>Nb de jours de vacances</t>
  </si>
  <si>
    <t>Nb de semaines</t>
  </si>
  <si>
    <t>Nb de jours de retour à l'école</t>
  </si>
  <si>
    <t>Nb de jours fériés</t>
  </si>
  <si>
    <t>Nb d'heures de présence effective</t>
  </si>
  <si>
    <t>Marge d'heures restantes</t>
  </si>
  <si>
    <t>Nb d'heures d'absences</t>
  </si>
  <si>
    <t>Basé sur 5 jours de travail par semaine</t>
  </si>
  <si>
    <t>Nb d'heures de travail - Base de calcul</t>
  </si>
  <si>
    <t>A compléter</t>
  </si>
  <si>
    <t>A compléter (facultatif)</t>
  </si>
  <si>
    <t>Simulateur de calcul de la durée d'une période de formation pratique</t>
  </si>
  <si>
    <t>Format NN,N</t>
  </si>
  <si>
    <t>Commentaires</t>
  </si>
  <si>
    <t>Basé sur les date de début et de fin</t>
  </si>
  <si>
    <t>Jours ouvrés multipliés par le nb d'heures de travail journalier</t>
  </si>
  <si>
    <t>Le minimum légal (LTr) est de 8,5 jours mais l'école recommande 10 jours</t>
  </si>
  <si>
    <t>Vacances, jours fériés et retour à l'école</t>
  </si>
  <si>
    <t>heures équivalentes de 9 jours maximum de retours à l’école</t>
  </si>
  <si>
    <t>Donnée calculée / fixe</t>
  </si>
  <si>
    <t>Nb de jours fériés reprise</t>
  </si>
  <si>
    <t>Possibilité de reprise de fériés liés à des jours non travaillés (week-end): Nb de jours</t>
  </si>
  <si>
    <t>Nb d'heures restantes</t>
  </si>
  <si>
    <t>Nb de jours d'absences (maladie)</t>
  </si>
  <si>
    <r>
      <t>Les jours de retours à l'école ne sont</t>
    </r>
    <r>
      <rPr>
        <i/>
        <strike/>
        <sz val="12"/>
        <color rgb="FFFF0000"/>
        <rFont val="ArialMT"/>
      </rPr>
      <t xml:space="preserve"> </t>
    </r>
    <r>
      <rPr>
        <i/>
        <sz val="12"/>
        <color theme="1"/>
        <rFont val="ArialMT"/>
      </rPr>
      <t>comptabilisés ni comme jours de vacances, ni comme jours de présence effective sur le lieu de formation pratique. Les fériés sont pris en plus des jours de vacances.
Le minimum légal (LTr) est de 8,5 jours de vacances.</t>
    </r>
  </si>
  <si>
    <t>Basé sur les heures minimum</t>
  </si>
  <si>
    <t>A compléter lorsque la FP a démarré, en cas de maladie ou pour réaliser une projection</t>
  </si>
  <si>
    <t>FP1 &amp; FP2 - Volée PT</t>
  </si>
  <si>
    <t>Site officiel de l'état de Vaud</t>
  </si>
  <si>
    <t>Wikipédia - Jours fériés en Suisse</t>
  </si>
  <si>
    <t>En cas de question, les étudiant-e-s peuvent s’adresser à l’adresse mail de leur volée : FP-EtuPTNN@hetsl.ch
&gt; NN correspondant à l'année de la volée</t>
  </si>
  <si>
    <t>En cas de question, les étudiant-e-s peuvent s’adresser à l’adresse mail de leur volée : FP-ETUTP@hetsl.ch</t>
  </si>
  <si>
    <t>Basé sur 8 heures de travail journalier ou le nb d'heures de travail journalier si indiqué</t>
  </si>
  <si>
    <t>Minimum fixé dans la Ltr</t>
  </si>
  <si>
    <t>Par défaut : 8 heures, à compléter si différent / Base de calcul pour les références en jours</t>
  </si>
  <si>
    <t>Nb d'heures de travail pour une journée entière</t>
  </si>
  <si>
    <t>FP - Volée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</si>
</sst>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16">
    <font>
      <sz val="12"/>
      <color theme="1"/>
      <name val="ArialMT"/>
      <family val="2"/>
    </font>
    <font>
      <sz val="12"/>
      <color theme="0"/>
      <name val="ArialMT"/>
      <family val="2"/>
    </font>
    <font>
      <sz val="10"/>
      <color theme="1"/>
      <name val="ArialMT"/>
      <family val="2"/>
    </font>
    <font>
      <b/>
      <sz val="10"/>
      <color theme="1"/>
      <name val="ArialMT"/>
    </font>
    <font>
      <i/>
      <sz val="12"/>
      <color theme="1" tint="0.249977111117893"/>
      <name val="ArialMT"/>
    </font>
    <font>
      <b/>
      <sz val="12"/>
      <color theme="1"/>
      <name val="ArialMT"/>
    </font>
    <font>
      <sz val="12"/>
      <color theme="1" tint="0.249977111117893"/>
      <name val="ArialMT"/>
      <family val="2"/>
    </font>
    <font>
      <b/>
      <i/>
      <sz val="12"/>
      <color theme="1" tint="0.249977111117893"/>
      <name val="ArialMT"/>
    </font>
    <font>
      <b/>
      <i/>
      <sz val="12"/>
      <color theme="1"/>
      <name val="ArialMT"/>
    </font>
    <font>
      <b/>
      <sz val="12"/>
      <color theme="4" tint="-0.499984740745262"/>
      <name val="ArialMT"/>
    </font>
    <font>
      <i/>
      <sz val="12"/>
      <name val="ArialMT"/>
    </font>
    <font>
      <b/>
      <sz val="12"/>
      <color rgb="FF941100"/>
      <name val="ArialMT"/>
    </font>
    <font>
      <b/>
      <sz val="12"/>
      <color theme="1" tint="0.249977111117893"/>
      <name val="ArialMT"/>
    </font>
    <font>
      <i/>
      <sz val="12"/>
      <color theme="1"/>
      <name val="ArialMT"/>
    </font>
    <font>
      <i/>
      <strike/>
      <sz val="12"/>
      <color rgb="FFFF0000"/>
      <name val="ArialMT"/>
    </font>
    <font>
      <u/>
      <sz val="12"/>
      <color theme="10"/>
      <name val="ArialMT"/>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3" tint="0.59999389629810485"/>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left>
      <right style="thin">
        <color theme="0"/>
      </right>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2" tint="-0.749992370372631"/>
      </left>
      <right style="thin">
        <color theme="2" tint="-0.749992370372631"/>
      </right>
      <top style="thin">
        <color theme="2" tint="-0.749992370372631"/>
      </top>
      <bottom/>
      <diagonal/>
    </border>
  </borders>
  <cellStyleXfs count="2">
    <xf numFmtId="0" fontId="0" fillId="0" borderId="0"/>
    <xf numFmtId="0" fontId="15" fillId="0" borderId="0" applyNumberFormat="0" applyFill="0" applyBorder="0" applyAlignment="0" applyProtection="0"/>
  </cellStyleXfs>
  <cellXfs count="65">
    <xf numFmtId="0" fontId="0" fillId="0" borderId="0" xfId="0"/>
    <xf numFmtId="0" fontId="0" fillId="0" borderId="0" xfId="0" applyFill="1"/>
    <xf numFmtId="0" fontId="0" fillId="0" borderId="0" xfId="0" applyAlignment="1">
      <alignment horizontal="left"/>
    </xf>
    <xf numFmtId="0" fontId="0" fillId="0" borderId="1" xfId="0" applyBorder="1"/>
    <xf numFmtId="0" fontId="0" fillId="0" borderId="1" xfId="0" applyFill="1" applyBorder="1"/>
    <xf numFmtId="0" fontId="0" fillId="0" borderId="1" xfId="0" applyBorder="1" applyAlignment="1">
      <alignment horizontal="left"/>
    </xf>
    <xf numFmtId="0" fontId="3" fillId="0" borderId="1" xfId="0" applyFont="1" applyBorder="1"/>
    <xf numFmtId="0" fontId="2" fillId="0" borderId="1" xfId="0" applyFont="1" applyBorder="1"/>
    <xf numFmtId="0" fontId="5" fillId="0" borderId="1" xfId="0" applyFont="1" applyBorder="1"/>
    <xf numFmtId="0" fontId="2" fillId="0" borderId="1" xfId="0" applyFont="1" applyBorder="1" applyAlignment="1">
      <alignment vertical="top" wrapText="1"/>
    </xf>
    <xf numFmtId="0" fontId="5" fillId="0" borderId="2" xfId="0" applyFont="1" applyBorder="1"/>
    <xf numFmtId="0" fontId="0" fillId="0" borderId="2" xfId="0" applyBorder="1"/>
    <xf numFmtId="0" fontId="4" fillId="0" borderId="1" xfId="0" applyFont="1" applyBorder="1" applyAlignment="1">
      <alignment horizontal="left"/>
    </xf>
    <xf numFmtId="0" fontId="4" fillId="0" borderId="1" xfId="0" applyFont="1" applyBorder="1" applyAlignment="1">
      <alignment horizontal="left" indent="1"/>
    </xf>
    <xf numFmtId="0" fontId="7" fillId="0" borderId="1" xfId="0" applyFont="1" applyBorder="1" applyAlignment="1">
      <alignment horizontal="left"/>
    </xf>
    <xf numFmtId="0" fontId="4" fillId="0" borderId="2" xfId="0" applyFont="1" applyBorder="1" applyAlignment="1">
      <alignment horizontal="right" indent="1"/>
    </xf>
    <xf numFmtId="164" fontId="0" fillId="0" borderId="3" xfId="0" applyNumberFormat="1" applyFill="1" applyBorder="1"/>
    <xf numFmtId="165" fontId="0" fillId="0" borderId="3" xfId="0" applyNumberFormat="1" applyFill="1" applyBorder="1"/>
    <xf numFmtId="0" fontId="0" fillId="0" borderId="4" xfId="0" applyBorder="1"/>
    <xf numFmtId="0" fontId="0" fillId="0" borderId="3" xfId="0" applyFill="1" applyBorder="1"/>
    <xf numFmtId="0" fontId="8" fillId="0" borderId="1" xfId="0" applyFont="1" applyBorder="1" applyAlignment="1">
      <alignment horizontal="left"/>
    </xf>
    <xf numFmtId="0" fontId="0" fillId="3" borderId="6" xfId="0" applyFill="1" applyBorder="1"/>
    <xf numFmtId="0" fontId="6" fillId="0" borderId="2" xfId="0" applyFont="1" applyBorder="1"/>
    <xf numFmtId="1" fontId="0" fillId="3" borderId="6" xfId="0" applyNumberFormat="1" applyFill="1" applyBorder="1"/>
    <xf numFmtId="165" fontId="0" fillId="3" borderId="6" xfId="0" applyNumberFormat="1" applyFill="1" applyBorder="1"/>
    <xf numFmtId="0" fontId="0" fillId="3" borderId="7" xfId="0" applyFill="1" applyBorder="1"/>
    <xf numFmtId="1" fontId="9" fillId="2" borderId="6" xfId="0" applyNumberFormat="1" applyFont="1" applyFill="1" applyBorder="1"/>
    <xf numFmtId="0" fontId="10" fillId="0" borderId="1" xfId="0" applyFont="1" applyBorder="1" applyAlignment="1">
      <alignment horizontal="left"/>
    </xf>
    <xf numFmtId="0" fontId="0" fillId="0" borderId="8" xfId="0" applyBorder="1"/>
    <xf numFmtId="0" fontId="0" fillId="0" borderId="4" xfId="0" applyFill="1" applyBorder="1"/>
    <xf numFmtId="0" fontId="0" fillId="0" borderId="4" xfId="0" applyBorder="1" applyAlignment="1">
      <alignment horizontal="left"/>
    </xf>
    <xf numFmtId="0" fontId="11" fillId="0" borderId="3" xfId="0" applyFont="1" applyFill="1" applyBorder="1"/>
    <xf numFmtId="164" fontId="0" fillId="4" borderId="5" xfId="0" applyNumberFormat="1" applyFill="1" applyBorder="1"/>
    <xf numFmtId="164" fontId="0" fillId="4" borderId="5" xfId="0" applyNumberFormat="1" applyFill="1" applyBorder="1" applyProtection="1">
      <protection locked="0"/>
    </xf>
    <xf numFmtId="165" fontId="0" fillId="4" borderId="5" xfId="0" applyNumberFormat="1" applyFill="1" applyBorder="1" applyProtection="1">
      <protection locked="0"/>
    </xf>
    <xf numFmtId="1" fontId="0" fillId="5" borderId="5" xfId="0" applyNumberFormat="1" applyFill="1" applyBorder="1" applyAlignment="1">
      <alignment horizontal="left"/>
    </xf>
    <xf numFmtId="1" fontId="0" fillId="5" borderId="5" xfId="0" applyNumberFormat="1" applyFill="1" applyBorder="1" applyAlignment="1" applyProtection="1">
      <alignment horizontal="right"/>
      <protection locked="0"/>
    </xf>
    <xf numFmtId="0" fontId="0" fillId="0" borderId="10" xfId="0" applyBorder="1"/>
    <xf numFmtId="0" fontId="0" fillId="0" borderId="11" xfId="0" applyFill="1" applyBorder="1"/>
    <xf numFmtId="0" fontId="4" fillId="0" borderId="4" xfId="0" applyFont="1" applyBorder="1" applyAlignment="1">
      <alignment horizontal="left"/>
    </xf>
    <xf numFmtId="0" fontId="12" fillId="0" borderId="2" xfId="0" applyFont="1" applyBorder="1"/>
    <xf numFmtId="0" fontId="9" fillId="3" borderId="2" xfId="0" applyFont="1" applyFill="1" applyBorder="1"/>
    <xf numFmtId="0" fontId="0" fillId="0" borderId="1" xfId="0" applyBorder="1" applyAlignment="1">
      <alignment wrapText="1"/>
    </xf>
    <xf numFmtId="0" fontId="1" fillId="0" borderId="1" xfId="0" applyFont="1" applyBorder="1"/>
    <xf numFmtId="0" fontId="15" fillId="0" borderId="1" xfId="1" applyBorder="1" applyAlignment="1" applyProtection="1">
      <alignment horizontal="left" wrapText="1"/>
      <protection locked="0"/>
    </xf>
    <xf numFmtId="0" fontId="15" fillId="0" borderId="0" xfId="1" applyAlignment="1" applyProtection="1">
      <protection locked="0"/>
    </xf>
    <xf numFmtId="0" fontId="13" fillId="0" borderId="2" xfId="0" applyFont="1" applyBorder="1" applyAlignment="1">
      <alignment horizontal="left" vertical="top" wrapText="1"/>
    </xf>
    <xf numFmtId="0" fontId="13" fillId="0" borderId="9" xfId="0" applyFont="1" applyBorder="1" applyAlignment="1">
      <alignment horizontal="left" vertical="top" wrapText="1"/>
    </xf>
    <xf numFmtId="0" fontId="13" fillId="0" borderId="3" xfId="0" applyFont="1" applyBorder="1" applyAlignment="1">
      <alignment horizontal="left" vertical="top" wrapText="1"/>
    </xf>
    <xf numFmtId="0" fontId="5" fillId="0" borderId="2" xfId="0" applyFont="1" applyBorder="1" applyAlignment="1">
      <alignment horizontal="right"/>
    </xf>
    <xf numFmtId="0" fontId="5" fillId="0" borderId="3" xfId="0" applyFont="1" applyBorder="1" applyAlignment="1">
      <alignment horizontal="right"/>
    </xf>
    <xf numFmtId="0" fontId="0" fillId="0" borderId="2" xfId="0" applyBorder="1" applyAlignment="1">
      <alignment horizontal="left" wrapText="1"/>
    </xf>
    <xf numFmtId="0" fontId="0" fillId="0" borderId="9" xfId="0" applyBorder="1" applyAlignment="1">
      <alignment horizontal="left" wrapText="1"/>
    </xf>
    <xf numFmtId="0" fontId="0" fillId="0" borderId="3" xfId="0" applyBorder="1" applyAlignment="1">
      <alignment horizontal="left" wrapText="1"/>
    </xf>
    <xf numFmtId="0" fontId="0" fillId="0" borderId="0" xfId="0" applyAlignment="1">
      <alignment wrapText="1"/>
    </xf>
    <xf numFmtId="0" fontId="2" fillId="0" borderId="0" xfId="0" applyFont="1" applyAlignment="1">
      <alignment vertical="top" wrapText="1"/>
    </xf>
    <xf numFmtId="0" fontId="11" fillId="0" borderId="3" xfId="0" applyFont="1" applyBorder="1"/>
    <xf numFmtId="0" fontId="0" fillId="0" borderId="11" xfId="0" applyBorder="1"/>
    <xf numFmtId="0" fontId="0" fillId="0" borderId="3" xfId="0" applyBorder="1"/>
    <xf numFmtId="0" fontId="1" fillId="0" borderId="0" xfId="0" applyFont="1"/>
    <xf numFmtId="1" fontId="0" fillId="4" borderId="5" xfId="0" applyNumberFormat="1" applyFill="1" applyBorder="1" applyProtection="1">
      <protection locked="0"/>
    </xf>
    <xf numFmtId="165" fontId="0" fillId="0" borderId="3" xfId="0" applyNumberFormat="1" applyBorder="1"/>
    <xf numFmtId="165" fontId="0" fillId="5" borderId="5" xfId="0" applyNumberFormat="1" applyFill="1" applyBorder="1" applyAlignment="1" applyProtection="1">
      <alignment horizontal="right"/>
      <protection locked="0"/>
    </xf>
    <xf numFmtId="165" fontId="0" fillId="4" borderId="12" xfId="0" applyNumberFormat="1" applyFill="1" applyBorder="1" applyProtection="1">
      <protection locked="0"/>
    </xf>
    <xf numFmtId="164" fontId="0" fillId="0" borderId="3" xfId="0" applyNumberFormat="1" applyBorder="1"/>
  </cellXfs>
  <cellStyles count="2">
    <cellStyle name="Lien hypertexte" xfId="1" builtinId="8"/>
    <cellStyle name="Normal" xfId="0" builtinId="0"/>
  </cellStyles>
  <dxfs count="14">
    <dxf>
      <font>
        <b/>
        <i val="0"/>
        <strike val="0"/>
        <color rgb="FF941100"/>
      </font>
      <fill>
        <patternFill>
          <bgColor rgb="FFFF7E79"/>
        </patternFill>
      </fill>
    </dxf>
    <dxf>
      <font>
        <b/>
        <i val="0"/>
        <strike val="0"/>
        <color rgb="FF941100"/>
      </font>
      <fill>
        <patternFill>
          <bgColor rgb="FFFF7E79"/>
        </patternFill>
      </fill>
    </dxf>
    <dxf>
      <font>
        <b/>
        <i val="0"/>
        <strike val="0"/>
        <color theme="9" tint="-0.499984740745262"/>
      </font>
      <fill>
        <patternFill>
          <bgColor theme="9" tint="0.59996337778862885"/>
        </patternFill>
      </fill>
    </dxf>
    <dxf>
      <font>
        <b/>
        <i val="0"/>
        <strike val="0"/>
        <color rgb="FF941100"/>
      </font>
      <fill>
        <patternFill>
          <bgColor rgb="FFFF7E79"/>
        </patternFill>
      </fill>
    </dxf>
    <dxf>
      <font>
        <b/>
        <i val="0"/>
        <strike val="0"/>
        <color rgb="FF941100"/>
      </font>
      <fill>
        <patternFill>
          <bgColor rgb="FFFF7E79"/>
        </patternFill>
      </fill>
    </dxf>
    <dxf>
      <font>
        <b/>
        <i val="0"/>
        <strike val="0"/>
        <color theme="9" tint="-0.499984740745262"/>
      </font>
      <fill>
        <patternFill>
          <bgColor theme="9" tint="0.59996337778862885"/>
        </patternFill>
      </fill>
    </dxf>
    <dxf>
      <font>
        <b/>
        <i val="0"/>
        <strike val="0"/>
        <color theme="5" tint="-0.499984740745262"/>
      </font>
      <fill>
        <patternFill>
          <bgColor theme="5" tint="0.59996337778862885"/>
        </patternFill>
      </fill>
    </dxf>
    <dxf>
      <font>
        <b/>
        <i val="0"/>
        <strike val="0"/>
        <color rgb="FF941100"/>
      </font>
      <fill>
        <patternFill>
          <bgColor rgb="FFFF7E79"/>
        </patternFill>
      </fill>
    </dxf>
    <dxf>
      <font>
        <b/>
        <i val="0"/>
        <strike val="0"/>
        <color rgb="FF941100"/>
      </font>
      <fill>
        <patternFill>
          <bgColor rgb="FFFF7E79"/>
        </patternFill>
      </fill>
    </dxf>
    <dxf>
      <font>
        <b/>
        <i val="0"/>
        <strike val="0"/>
        <color theme="9" tint="-0.499984740745262"/>
      </font>
      <fill>
        <patternFill>
          <bgColor theme="9" tint="0.59996337778862885"/>
        </patternFill>
      </fill>
    </dxf>
    <dxf>
      <font>
        <b/>
        <i val="0"/>
        <strike val="0"/>
        <color rgb="FF941100"/>
      </font>
      <fill>
        <patternFill>
          <bgColor rgb="FFFF7E79"/>
        </patternFill>
      </fill>
    </dxf>
    <dxf>
      <font>
        <b/>
        <i val="0"/>
        <strike val="0"/>
        <color rgb="FF941100"/>
      </font>
      <fill>
        <patternFill>
          <bgColor rgb="FFFF7E79"/>
        </patternFill>
      </fill>
    </dxf>
    <dxf>
      <font>
        <b/>
        <i val="0"/>
        <strike val="0"/>
        <color theme="9" tint="-0.499984740745262"/>
      </font>
      <fill>
        <patternFill>
          <bgColor theme="9" tint="0.59996337778862885"/>
        </patternFill>
      </fill>
    </dxf>
    <dxf>
      <font>
        <b/>
        <i val="0"/>
        <strike val="0"/>
        <color theme="5" tint="-0.499984740745262"/>
      </font>
      <fill>
        <patternFill>
          <bgColor theme="5" tint="0.59996337778862885"/>
        </patternFill>
      </fill>
    </dxf>
  </dxfs>
  <tableStyles count="0" defaultTableStyle="TableStyleMedium2" defaultPivotStyle="PivotStyleLight16"/>
  <colors>
    <mruColors>
      <color rgb="FF94110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990600</xdr:colOff>
      <xdr:row>4</xdr:row>
      <xdr:rowOff>99595</xdr:rowOff>
    </xdr:to>
    <xdr:pic>
      <xdr:nvPicPr>
        <xdr:cNvPr id="2" name="Image 1">
          <a:extLst>
            <a:ext uri="{FF2B5EF4-FFF2-40B4-BE49-F238E27FC236}">
              <a16:creationId xmlns:a16="http://schemas.microsoft.com/office/drawing/2014/main" id="{85C0864C-1EA5-E24F-A1E1-C5F70347F272}"/>
            </a:ext>
          </a:extLst>
        </xdr:cNvPr>
        <xdr:cNvPicPr>
          <a:picLocks noChangeAspect="1"/>
        </xdr:cNvPicPr>
      </xdr:nvPicPr>
      <xdr:blipFill>
        <a:blip xmlns:r="http://schemas.openxmlformats.org/officeDocument/2006/relationships" r:embed="rId1"/>
        <a:stretch>
          <a:fillRect/>
        </a:stretch>
      </xdr:blipFill>
      <xdr:spPr>
        <a:xfrm>
          <a:off x="0" y="1"/>
          <a:ext cx="990600" cy="912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xdr:rowOff>
    </xdr:from>
    <xdr:ext cx="990600" cy="912394"/>
    <xdr:pic>
      <xdr:nvPicPr>
        <xdr:cNvPr id="2" name="Image 1">
          <a:extLst>
            <a:ext uri="{FF2B5EF4-FFF2-40B4-BE49-F238E27FC236}">
              <a16:creationId xmlns:a16="http://schemas.microsoft.com/office/drawing/2014/main" id="{C77E42F6-B71A-9B43-983A-9B253A0F2BB7}"/>
            </a:ext>
          </a:extLst>
        </xdr:cNvPr>
        <xdr:cNvPicPr>
          <a:picLocks noChangeAspect="1"/>
        </xdr:cNvPicPr>
      </xdr:nvPicPr>
      <xdr:blipFill>
        <a:blip xmlns:r="http://schemas.openxmlformats.org/officeDocument/2006/relationships" r:embed="rId1"/>
        <a:stretch>
          <a:fillRect/>
        </a:stretch>
      </xdr:blipFill>
      <xdr:spPr>
        <a:xfrm>
          <a:off x="0" y="1"/>
          <a:ext cx="990600" cy="912394"/>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fr.wikipedia.org/wiki/Jours_f%C3%A9ri%C3%A9s_en_Suisse" TargetMode="External"/><Relationship Id="rId1" Type="http://schemas.openxmlformats.org/officeDocument/2006/relationships/hyperlink" Target="https://www.vd.ch/themes/formation/jours-feries-et-vacances-scolaires/202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E55D-A7F5-284F-A618-6AE37FC389B4}">
  <dimension ref="A1:K40"/>
  <sheetViews>
    <sheetView tabSelected="1" workbookViewId="0">
      <selection activeCell="C22" sqref="C22"/>
    </sheetView>
  </sheetViews>
  <sheetFormatPr baseColWidth="10" defaultRowHeight="16"/>
  <cols>
    <col min="1" max="1" width="11.5703125" customWidth="1"/>
    <col min="2" max="2" width="37.5703125" customWidth="1"/>
    <col min="3" max="3" width="18.140625" customWidth="1"/>
    <col min="4" max="4" width="1.7109375" style="1" customWidth="1"/>
    <col min="5" max="5" width="68.42578125" style="2" customWidth="1"/>
    <col min="6" max="6" width="4" customWidth="1"/>
    <col min="7" max="7" width="5.28515625" customWidth="1"/>
  </cols>
  <sheetData>
    <row r="1" spans="1:11">
      <c r="A1" s="3"/>
      <c r="B1" s="3"/>
      <c r="C1" s="3"/>
      <c r="D1" s="4"/>
      <c r="E1" s="5"/>
      <c r="F1" s="3"/>
      <c r="G1" s="3"/>
      <c r="H1" s="3"/>
      <c r="I1" s="3"/>
      <c r="J1" s="3"/>
      <c r="K1" s="3"/>
    </row>
    <row r="2" spans="1:11">
      <c r="A2" s="3"/>
      <c r="B2" s="6" t="s">
        <v>0</v>
      </c>
      <c r="C2" s="3"/>
      <c r="D2" s="4"/>
      <c r="E2" s="49" t="s">
        <v>47</v>
      </c>
      <c r="F2" s="50"/>
      <c r="G2" s="3"/>
      <c r="H2" s="3"/>
      <c r="I2" s="3"/>
      <c r="J2" s="43" t="s">
        <v>4</v>
      </c>
      <c r="K2" s="3"/>
    </row>
    <row r="3" spans="1:11">
      <c r="A3" s="3"/>
      <c r="B3" s="7" t="s">
        <v>1</v>
      </c>
      <c r="C3" s="3"/>
      <c r="D3" s="4"/>
      <c r="E3" s="5"/>
      <c r="F3" s="3"/>
      <c r="G3" s="3"/>
      <c r="H3" s="3"/>
      <c r="I3" s="3"/>
      <c r="J3" s="43" t="s">
        <v>10</v>
      </c>
      <c r="K3" s="3"/>
    </row>
    <row r="4" spans="1:11">
      <c r="A4" s="3"/>
      <c r="B4" s="7"/>
      <c r="C4" s="3"/>
      <c r="D4" s="4"/>
      <c r="E4" s="5"/>
      <c r="F4" s="3"/>
      <c r="G4" s="3"/>
      <c r="H4" s="3"/>
      <c r="I4" s="3"/>
      <c r="J4" s="43" t="s">
        <v>8</v>
      </c>
      <c r="K4" s="3"/>
    </row>
    <row r="5" spans="1:11">
      <c r="A5" s="3"/>
      <c r="B5" s="3"/>
      <c r="C5" s="3"/>
      <c r="D5" s="4"/>
      <c r="E5" s="15" t="s">
        <v>29</v>
      </c>
      <c r="F5" s="32"/>
      <c r="G5" s="3"/>
      <c r="H5" s="3"/>
      <c r="I5" s="3"/>
      <c r="J5" s="43" t="s">
        <v>7</v>
      </c>
      <c r="K5" s="3"/>
    </row>
    <row r="6" spans="1:11">
      <c r="A6" s="3"/>
      <c r="B6" s="8" t="s">
        <v>31</v>
      </c>
      <c r="C6" s="3"/>
      <c r="D6" s="4"/>
      <c r="E6" s="15" t="s">
        <v>30</v>
      </c>
      <c r="F6" s="35"/>
      <c r="G6" s="3"/>
      <c r="H6" s="3"/>
      <c r="I6" s="3"/>
      <c r="J6" s="43" t="s">
        <v>6</v>
      </c>
      <c r="K6" s="3"/>
    </row>
    <row r="7" spans="1:11">
      <c r="A7" s="3"/>
      <c r="B7" s="3"/>
      <c r="C7" s="3"/>
      <c r="D7" s="4"/>
      <c r="E7" s="15" t="s">
        <v>39</v>
      </c>
      <c r="F7" s="25"/>
      <c r="G7" s="3"/>
      <c r="H7" s="3"/>
      <c r="I7" s="3"/>
      <c r="J7" s="43" t="s">
        <v>5</v>
      </c>
      <c r="K7" s="3"/>
    </row>
    <row r="8" spans="1:11">
      <c r="A8" s="3"/>
      <c r="B8" s="3"/>
      <c r="C8" s="3"/>
      <c r="D8" s="4"/>
      <c r="E8" s="5"/>
      <c r="F8" s="3"/>
      <c r="G8" s="3"/>
      <c r="H8" s="3"/>
      <c r="I8" s="3"/>
      <c r="J8" s="43" t="s">
        <v>9</v>
      </c>
      <c r="K8" s="3"/>
    </row>
    <row r="9" spans="1:11">
      <c r="A9" s="3"/>
      <c r="B9" s="10" t="s">
        <v>14</v>
      </c>
      <c r="C9" s="3"/>
      <c r="D9" s="4"/>
      <c r="E9" s="5"/>
      <c r="F9" s="3"/>
      <c r="G9" s="3"/>
      <c r="H9" s="3"/>
      <c r="I9" s="3"/>
      <c r="J9" s="43" t="s">
        <v>11</v>
      </c>
      <c r="K9" s="3"/>
    </row>
    <row r="10" spans="1:11">
      <c r="A10" s="3"/>
      <c r="B10" s="11"/>
      <c r="C10" s="18"/>
      <c r="D10" s="4"/>
      <c r="E10" s="20" t="s">
        <v>33</v>
      </c>
      <c r="F10" s="3"/>
      <c r="G10" s="3"/>
      <c r="H10" s="3"/>
      <c r="I10" s="3"/>
      <c r="J10" s="43" t="s">
        <v>12</v>
      </c>
      <c r="K10" s="3"/>
    </row>
    <row r="11" spans="1:11">
      <c r="A11" s="3"/>
      <c r="B11" s="11" t="s">
        <v>15</v>
      </c>
      <c r="C11" s="33"/>
      <c r="D11" s="16"/>
      <c r="E11" s="12" t="s">
        <v>3</v>
      </c>
      <c r="F11" s="12"/>
      <c r="G11" s="3"/>
      <c r="H11" s="3"/>
      <c r="I11" s="3"/>
      <c r="J11" s="3"/>
      <c r="K11" s="3"/>
    </row>
    <row r="12" spans="1:11">
      <c r="A12" s="3"/>
      <c r="B12" s="11" t="s">
        <v>16</v>
      </c>
      <c r="C12" s="33"/>
      <c r="D12" s="16"/>
      <c r="E12" s="12" t="s">
        <v>3</v>
      </c>
      <c r="F12" s="12"/>
      <c r="G12" s="3"/>
      <c r="H12" s="3"/>
      <c r="I12" s="3"/>
      <c r="J12" s="3"/>
      <c r="K12" s="3"/>
    </row>
    <row r="13" spans="1:11">
      <c r="A13" s="3"/>
      <c r="B13" s="11" t="s">
        <v>2</v>
      </c>
      <c r="C13" s="34"/>
      <c r="D13" s="17"/>
      <c r="E13" s="12" t="s">
        <v>32</v>
      </c>
      <c r="F13" s="3"/>
      <c r="G13" s="3"/>
      <c r="H13" s="3"/>
      <c r="I13" s="3"/>
      <c r="J13" s="3"/>
      <c r="K13" s="3"/>
    </row>
    <row r="14" spans="1:11">
      <c r="A14" s="3"/>
      <c r="B14" s="11" t="s">
        <v>17</v>
      </c>
      <c r="C14" s="25">
        <f>C13/5</f>
        <v>0</v>
      </c>
      <c r="D14" s="19"/>
      <c r="E14" s="12" t="s">
        <v>27</v>
      </c>
      <c r="F14" s="3"/>
      <c r="G14" s="3"/>
      <c r="H14" s="3"/>
      <c r="I14" s="3"/>
      <c r="J14" s="3"/>
      <c r="K14" s="3"/>
    </row>
    <row r="15" spans="1:11">
      <c r="A15" s="3"/>
      <c r="B15" s="22" t="s">
        <v>28</v>
      </c>
      <c r="C15" s="23">
        <f>NETWORKDAYS(C11,C12,0)*C14</f>
        <v>0</v>
      </c>
      <c r="D15" s="19"/>
      <c r="E15" s="12" t="s">
        <v>35</v>
      </c>
      <c r="F15" s="3"/>
      <c r="G15" s="3"/>
      <c r="H15" s="3"/>
      <c r="I15" s="3"/>
      <c r="J15" s="3"/>
      <c r="K15" s="3"/>
    </row>
    <row r="16" spans="1:11" ht="10" customHeight="1">
      <c r="A16" s="3"/>
      <c r="B16" s="3"/>
      <c r="D16" s="4"/>
      <c r="E16" s="5"/>
      <c r="F16" s="3"/>
      <c r="G16" s="3"/>
      <c r="H16" s="3"/>
      <c r="I16" s="3"/>
      <c r="J16" s="3"/>
      <c r="K16" s="3"/>
    </row>
    <row r="17" spans="1:11">
      <c r="A17" s="3"/>
      <c r="B17" s="11" t="s">
        <v>20</v>
      </c>
      <c r="C17" s="34"/>
      <c r="D17" s="17"/>
      <c r="E17" s="27" t="s">
        <v>36</v>
      </c>
      <c r="F17" s="3"/>
      <c r="G17" s="3"/>
      <c r="H17" s="3"/>
      <c r="I17" s="3"/>
      <c r="J17" s="3"/>
      <c r="K17" s="3"/>
    </row>
    <row r="18" spans="1:11">
      <c r="A18" s="3"/>
      <c r="B18" s="22" t="s">
        <v>19</v>
      </c>
      <c r="C18" s="25">
        <f>C17*C14</f>
        <v>0</v>
      </c>
      <c r="D18" s="19"/>
      <c r="E18" s="12" t="s">
        <v>18</v>
      </c>
      <c r="F18" s="3"/>
      <c r="G18" s="3"/>
      <c r="H18" s="3"/>
      <c r="I18" s="3"/>
      <c r="J18" s="3"/>
      <c r="K18" s="3"/>
    </row>
    <row r="19" spans="1:11" ht="12" customHeight="1">
      <c r="A19" s="3"/>
      <c r="B19" s="3"/>
      <c r="D19" s="4"/>
      <c r="E19" s="5"/>
      <c r="F19" s="3"/>
      <c r="G19" s="3"/>
      <c r="H19" s="3"/>
      <c r="I19" s="3"/>
      <c r="J19" s="3"/>
      <c r="K19" s="3"/>
    </row>
    <row r="20" spans="1:11" ht="17">
      <c r="A20" s="3"/>
      <c r="B20" s="11"/>
      <c r="C20" s="37"/>
      <c r="D20" s="4"/>
      <c r="E20" s="44" t="s">
        <v>48</v>
      </c>
      <c r="F20" s="3"/>
      <c r="G20" s="3"/>
      <c r="H20" s="3"/>
      <c r="I20" s="3"/>
      <c r="J20" s="3"/>
      <c r="K20" s="3"/>
    </row>
    <row r="21" spans="1:11">
      <c r="A21" s="3"/>
      <c r="B21" s="11" t="s">
        <v>23</v>
      </c>
      <c r="C21" s="34"/>
      <c r="D21" s="19"/>
      <c r="E21" s="45" t="s">
        <v>49</v>
      </c>
      <c r="F21" s="5"/>
      <c r="G21" s="13"/>
      <c r="H21" s="3"/>
      <c r="I21" s="3"/>
      <c r="J21" s="3"/>
      <c r="K21" s="3"/>
    </row>
    <row r="22" spans="1:11">
      <c r="A22" s="3"/>
      <c r="B22" s="11" t="s">
        <v>40</v>
      </c>
      <c r="C22" s="34"/>
      <c r="D22" s="19"/>
      <c r="E22" s="27" t="s">
        <v>41</v>
      </c>
      <c r="F22" s="5"/>
      <c r="G22" s="13"/>
      <c r="H22" s="3"/>
      <c r="I22" s="3"/>
      <c r="J22" s="3"/>
      <c r="K22" s="3"/>
    </row>
    <row r="23" spans="1:11">
      <c r="A23" s="3"/>
      <c r="B23" s="22" t="s">
        <v>19</v>
      </c>
      <c r="C23" s="25">
        <f>IF(C21&lt;&gt;"",(C21+C22)*C14,(C22)*C14)</f>
        <v>0</v>
      </c>
      <c r="D23" s="19"/>
      <c r="E23" s="12" t="s">
        <v>13</v>
      </c>
      <c r="F23" s="13"/>
      <c r="G23" s="3"/>
      <c r="H23" s="3"/>
      <c r="I23" s="3"/>
      <c r="J23" s="3"/>
      <c r="K23" s="3"/>
    </row>
    <row r="24" spans="1:11" ht="10" customHeight="1">
      <c r="A24" s="3"/>
      <c r="B24" s="3"/>
      <c r="D24" s="4"/>
      <c r="E24" s="5"/>
      <c r="F24" s="3"/>
      <c r="G24" s="3"/>
      <c r="H24" s="3"/>
      <c r="I24" s="3"/>
      <c r="J24" s="43"/>
      <c r="K24" s="3"/>
    </row>
    <row r="25" spans="1:11">
      <c r="A25" s="3"/>
      <c r="B25" s="11" t="s">
        <v>22</v>
      </c>
      <c r="C25" s="21">
        <v>9</v>
      </c>
      <c r="D25" s="19"/>
      <c r="E25" s="12" t="s">
        <v>38</v>
      </c>
      <c r="F25" s="3"/>
      <c r="G25" s="3"/>
      <c r="H25" s="3"/>
      <c r="I25" s="3"/>
      <c r="J25" s="3"/>
      <c r="K25" s="3"/>
    </row>
    <row r="26" spans="1:11">
      <c r="A26" s="3"/>
      <c r="B26" s="22" t="s">
        <v>19</v>
      </c>
      <c r="C26" s="21">
        <f>C25*C14</f>
        <v>0</v>
      </c>
      <c r="D26" s="19"/>
      <c r="E26" s="12" t="s">
        <v>13</v>
      </c>
      <c r="F26" s="3"/>
      <c r="G26" s="3"/>
      <c r="H26" s="3"/>
      <c r="I26" s="3"/>
      <c r="J26" s="3"/>
      <c r="K26" s="3"/>
    </row>
    <row r="27" spans="1:11" ht="10" customHeight="1">
      <c r="A27" s="3"/>
      <c r="B27" s="3"/>
      <c r="D27" s="4"/>
      <c r="E27" s="5"/>
      <c r="F27" s="3"/>
      <c r="G27" s="3"/>
      <c r="H27" s="3"/>
      <c r="I27" s="3"/>
      <c r="J27" s="3"/>
      <c r="K27" s="3"/>
    </row>
    <row r="28" spans="1:11">
      <c r="A28" s="3"/>
      <c r="B28" s="11" t="s">
        <v>21</v>
      </c>
      <c r="C28" s="24">
        <f>IF(AND(C11&lt;&gt;"",C12&lt;&gt;""),NETWORKDAYS(C11,C12)/5,0)</f>
        <v>0</v>
      </c>
      <c r="D28" s="19"/>
      <c r="E28" s="12" t="s">
        <v>34</v>
      </c>
      <c r="F28" s="3"/>
      <c r="G28" s="3"/>
      <c r="H28" s="3"/>
      <c r="I28" s="3"/>
      <c r="J28" s="3"/>
      <c r="K28" s="3"/>
    </row>
    <row r="29" spans="1:11">
      <c r="A29" s="3"/>
      <c r="B29" s="11" t="s">
        <v>26</v>
      </c>
      <c r="C29" s="21">
        <f>C26+C23+C18</f>
        <v>0</v>
      </c>
      <c r="D29" s="19"/>
      <c r="E29" s="12" t="s">
        <v>37</v>
      </c>
      <c r="F29" s="3"/>
      <c r="G29" s="3"/>
      <c r="H29" s="3"/>
      <c r="I29" s="3"/>
      <c r="J29" s="3"/>
      <c r="K29" s="3"/>
    </row>
    <row r="30" spans="1:11">
      <c r="A30" s="3"/>
      <c r="B30" s="41" t="s">
        <v>24</v>
      </c>
      <c r="C30" s="26">
        <f>C15-C29</f>
        <v>0</v>
      </c>
      <c r="D30" s="31" t="str">
        <f>IF(C30="","",IF(C30&lt;680,"!!",IF(C30&gt;880,"!!","")))</f>
        <v>!!</v>
      </c>
      <c r="E30" s="14" t="str">
        <f>IF(C30="","",IF(C30&lt;680,"Minimum de 680 heures PAS atteint",IF(C30&gt;880,"Nombre d'heures maximum de 880 heures dépassé",IF(C30&lt;=700,"680 heures minimum atteint / Attention aux éventuelles absences (maladie)","680 heures minimum atteint"))))</f>
        <v>Minimum de 680 heures PAS atteint</v>
      </c>
      <c r="F30" s="3"/>
      <c r="G30" s="3"/>
      <c r="H30" s="3"/>
      <c r="I30" s="3"/>
      <c r="J30" s="3"/>
      <c r="K30" s="3"/>
    </row>
    <row r="31" spans="1:11" ht="10" customHeight="1">
      <c r="A31" s="3"/>
      <c r="B31" s="3"/>
      <c r="D31" s="4"/>
      <c r="E31" s="5"/>
      <c r="F31" s="3"/>
      <c r="G31" s="3"/>
      <c r="H31" s="3"/>
      <c r="I31" s="3"/>
      <c r="J31" s="3"/>
      <c r="K31" s="3"/>
    </row>
    <row r="32" spans="1:11">
      <c r="A32" s="3"/>
      <c r="B32" s="11" t="s">
        <v>25</v>
      </c>
      <c r="C32" s="23">
        <f>IF(C30&lt;&gt;0,C30-680,0)</f>
        <v>0</v>
      </c>
      <c r="D32" s="19"/>
      <c r="E32" s="12" t="s">
        <v>45</v>
      </c>
      <c r="F32" s="3"/>
      <c r="G32" s="3"/>
      <c r="H32" s="3"/>
      <c r="I32" s="3"/>
      <c r="J32" s="3"/>
      <c r="K32" s="3"/>
    </row>
    <row r="33" spans="1:11">
      <c r="A33" s="18"/>
      <c r="B33" s="37" t="s">
        <v>43</v>
      </c>
      <c r="C33" s="36"/>
      <c r="D33" s="38"/>
      <c r="E33" s="39" t="s">
        <v>46</v>
      </c>
      <c r="F33" s="18"/>
      <c r="G33" s="18"/>
      <c r="H33" s="3"/>
      <c r="I33" s="3"/>
      <c r="J33" s="3"/>
      <c r="K33" s="3"/>
    </row>
    <row r="34" spans="1:11">
      <c r="A34" s="18"/>
      <c r="B34" s="40" t="s">
        <v>42</v>
      </c>
      <c r="C34" s="26">
        <f>C30-(C33*C14)</f>
        <v>0</v>
      </c>
      <c r="D34" s="31" t="str">
        <f>IF(C34="","",IF(C34&lt;680,"!!",IF(C34&gt;880,"!!","")))</f>
        <v>!!</v>
      </c>
      <c r="E34" s="14" t="str">
        <f>IF(C34="","",IF(C34&lt;680,"Minimum de 680 heures PAS atteint",IF(C34&gt;880,"Nombre d'heures maximum de 880 heures dépassé","680 heures minimum atteint")))</f>
        <v>Minimum de 680 heures PAS atteint</v>
      </c>
      <c r="F34" s="18"/>
      <c r="G34" s="18"/>
      <c r="H34" s="3"/>
      <c r="I34" s="3"/>
      <c r="J34" s="3"/>
      <c r="K34" s="3"/>
    </row>
    <row r="35" spans="1:11">
      <c r="A35" s="18"/>
      <c r="B35" s="18"/>
      <c r="C35" s="28"/>
      <c r="D35" s="29"/>
      <c r="E35" s="30"/>
      <c r="F35" s="18"/>
      <c r="G35" s="18"/>
      <c r="H35" s="3"/>
      <c r="I35" s="3"/>
      <c r="J35" s="3"/>
      <c r="K35" s="3"/>
    </row>
    <row r="36" spans="1:11" ht="33" customHeight="1">
      <c r="A36" s="3"/>
      <c r="B36" s="46" t="s">
        <v>44</v>
      </c>
      <c r="C36" s="47"/>
      <c r="D36" s="47"/>
      <c r="E36" s="48"/>
      <c r="F36" s="3"/>
      <c r="G36" s="9"/>
      <c r="H36" s="9"/>
      <c r="I36" s="42"/>
      <c r="J36" s="3"/>
      <c r="K36" s="3"/>
    </row>
    <row r="37" spans="1:11">
      <c r="A37" s="3"/>
      <c r="B37" s="9"/>
      <c r="C37" s="9"/>
      <c r="D37" s="9"/>
      <c r="E37" s="5"/>
      <c r="F37" s="3"/>
      <c r="G37" s="3"/>
      <c r="H37" s="3"/>
      <c r="I37" s="3"/>
      <c r="J37" s="3"/>
      <c r="K37" s="3"/>
    </row>
    <row r="38" spans="1:11" ht="33" customHeight="1">
      <c r="A38" s="3"/>
      <c r="B38" s="51" t="s">
        <v>50</v>
      </c>
      <c r="C38" s="52"/>
      <c r="D38" s="52"/>
      <c r="E38" s="53"/>
      <c r="F38" s="3"/>
      <c r="G38" s="3"/>
      <c r="H38" s="3"/>
      <c r="I38" s="3"/>
      <c r="J38" s="3"/>
      <c r="K38" s="3"/>
    </row>
    <row r="39" spans="1:11">
      <c r="A39" s="3"/>
      <c r="B39" s="3"/>
      <c r="C39" s="3"/>
      <c r="D39" s="4"/>
      <c r="E39" s="5"/>
      <c r="F39" s="3"/>
      <c r="G39" s="3"/>
      <c r="H39" s="3"/>
      <c r="I39" s="3"/>
      <c r="J39" s="3"/>
      <c r="K39" s="3"/>
    </row>
    <row r="40" spans="1:11">
      <c r="A40" s="3"/>
      <c r="B40" s="9"/>
      <c r="C40" s="9"/>
      <c r="D40" s="9"/>
      <c r="E40" s="5"/>
      <c r="F40" s="3"/>
      <c r="G40" s="3"/>
      <c r="H40" s="3"/>
      <c r="I40" s="3"/>
      <c r="J40" s="3"/>
      <c r="K40" s="3"/>
    </row>
  </sheetData>
  <sheetProtection algorithmName="SHA-512" hashValue="rEwEKIJyn/T8SdQ0phw2ijW8WdyJBZTQ8lJuGjNxCj1Py6rROzu5+HaDdquWmu3dSIZLkAzNkJ4ykS/wvdCe9g==" saltValue="2z8eEXyC7wWIRlyKP1vELA==" spinCount="100000" sheet="1" objects="1" scenarios="1" selectLockedCells="1"/>
  <mergeCells count="3">
    <mergeCell ref="B36:E36"/>
    <mergeCell ref="E2:F2"/>
    <mergeCell ref="B38:E38"/>
  </mergeCells>
  <conditionalFormatting sqref="E30">
    <cfRule type="expression" dxfId="13" priority="9">
      <formula>(AND($C$30&gt;=680,$C$30&lt;=700,$C$30&lt;&gt;""))</formula>
    </cfRule>
    <cfRule type="expression" dxfId="12" priority="10">
      <formula>(AND($C$30&gt;700,$C$30&lt;880,$C$30&lt;&gt;""))</formula>
    </cfRule>
    <cfRule type="expression" dxfId="11" priority="11">
      <formula>(AND($C$30&gt;880,$C$30&lt;&gt;""))</formula>
    </cfRule>
    <cfRule type="expression" dxfId="10" priority="12">
      <formula>(AND($C$30&lt;680,$C$30&lt;&gt;""))</formula>
    </cfRule>
  </conditionalFormatting>
  <conditionalFormatting sqref="E34">
    <cfRule type="expression" dxfId="9" priority="2">
      <formula>(AND($C$30&gt;680,$C$30&lt;880,$C$30&lt;&gt;""))</formula>
    </cfRule>
    <cfRule type="expression" dxfId="8" priority="3">
      <formula>(AND($C$30&gt;880,$C$30&lt;&gt;""))</formula>
    </cfRule>
    <cfRule type="expression" dxfId="7" priority="4">
      <formula>(AND($C$30&lt;680,$C$30&lt;&gt;""))</formula>
    </cfRule>
  </conditionalFormatting>
  <dataValidations count="6">
    <dataValidation type="date" allowBlank="1" showInputMessage="1" showErrorMessage="1" sqref="C11:D12" xr:uid="{ACEE4DC0-B805-8148-85FE-7E6ABA33863F}">
      <formula1>43831</formula1>
      <formula2>47848</formula2>
    </dataValidation>
    <dataValidation type="decimal" errorStyle="warning" allowBlank="1" showInputMessage="1" showErrorMessage="1" errorTitle="Confirmez-vous la saisie?" error="Le nombre d'heures habituel se situe entre 40 et 45 heures" sqref="C13:D13" xr:uid="{6EA5BA11-CF4C-494C-8CB1-345CD97E76C4}">
      <formula1>40</formula1>
      <formula2>45</formula2>
    </dataValidation>
    <dataValidation type="decimal" errorStyle="warning" allowBlank="1" showInputMessage="1" showErrorMessage="1" errorTitle="Confirmez-vous la saisie?" error="Le nombre de jours habituel se situe entre 8,5 et 20" sqref="D17" xr:uid="{97FEEFBC-4289-7D4B-9A2B-1ADEE4DFEB99}">
      <formula1>40</formula1>
      <formula2>45</formula2>
    </dataValidation>
    <dataValidation type="decimal" errorStyle="warning" allowBlank="1" showInputMessage="1" showErrorMessage="1" errorTitle="Confirmez-vous la saisie?" error="Le nombre de jours habituel se situe entre 8,5 et 20" sqref="C17" xr:uid="{7C636FC7-6194-2A4C-89E1-5DA9E7E4DC7E}">
      <formula1>8.5</formula1>
      <formula2>20</formula2>
    </dataValidation>
    <dataValidation type="whole" errorStyle="warning" allowBlank="1" showInputMessage="1" showErrorMessage="1" errorTitle="Confirmez-vous la saisie?" error="Le nombre de jours habituel se situe entre 0 et 5" sqref="C21:C22" xr:uid="{A742569F-DA31-F741-A68C-34B68F5CCD06}">
      <formula1>0</formula1>
      <formula2>5</formula2>
    </dataValidation>
    <dataValidation type="whole" operator="greaterThanOrEqual" allowBlank="1" showInputMessage="1" showErrorMessage="1" sqref="C33" xr:uid="{7E593095-0977-9A4F-B07C-7686F688CBFD}">
      <formula1>0</formula1>
    </dataValidation>
  </dataValidations>
  <hyperlinks>
    <hyperlink ref="E20" r:id="rId1" xr:uid="{745DADB2-F277-8C46-8C5B-33F6EDFB7C8D}"/>
    <hyperlink ref="E21" r:id="rId2" xr:uid="{D7207A43-97D4-5B43-A8F6-C4D58AC6B20F}"/>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BE787-CF7D-BC4E-B31E-3E690B9C270A}">
  <dimension ref="A1:J39"/>
  <sheetViews>
    <sheetView workbookViewId="0">
      <selection activeCell="C21" sqref="C21"/>
    </sheetView>
  </sheetViews>
  <sheetFormatPr baseColWidth="10" defaultRowHeight="16"/>
  <cols>
    <col min="1" max="1" width="11.5703125" customWidth="1"/>
    <col min="2" max="2" width="38.140625" customWidth="1"/>
    <col min="3" max="3" width="18.140625" customWidth="1"/>
    <col min="4" max="4" width="1.7109375" customWidth="1"/>
    <col min="5" max="5" width="70" style="2" customWidth="1"/>
    <col min="6" max="6" width="4" customWidth="1"/>
    <col min="7" max="7" width="5.28515625" customWidth="1"/>
  </cols>
  <sheetData>
    <row r="1" spans="1:10">
      <c r="A1" s="3"/>
      <c r="B1" s="3"/>
      <c r="C1" s="3"/>
      <c r="D1" s="3"/>
      <c r="E1" s="5"/>
      <c r="F1" s="3"/>
      <c r="G1" s="3"/>
    </row>
    <row r="2" spans="1:10">
      <c r="A2" s="3"/>
      <c r="B2" s="6" t="s">
        <v>0</v>
      </c>
      <c r="C2" s="3"/>
      <c r="D2" s="3"/>
      <c r="E2" s="49" t="s">
        <v>56</v>
      </c>
      <c r="F2" s="50"/>
      <c r="G2" s="3"/>
      <c r="J2" s="59" t="s">
        <v>4</v>
      </c>
    </row>
    <row r="3" spans="1:10">
      <c r="A3" s="3"/>
      <c r="B3" s="7" t="s">
        <v>1</v>
      </c>
      <c r="C3" s="3"/>
      <c r="D3" s="3"/>
      <c r="E3" s="5"/>
      <c r="F3" s="3"/>
      <c r="G3" s="3"/>
      <c r="J3" s="59" t="s">
        <v>10</v>
      </c>
    </row>
    <row r="4" spans="1:10">
      <c r="A4" s="3"/>
      <c r="B4" s="7"/>
      <c r="C4" s="3"/>
      <c r="D4" s="3"/>
      <c r="E4" s="5"/>
      <c r="F4" s="3"/>
      <c r="G4" s="3"/>
      <c r="J4" s="59" t="s">
        <v>8</v>
      </c>
    </row>
    <row r="5" spans="1:10">
      <c r="A5" s="3"/>
      <c r="B5" s="3"/>
      <c r="C5" s="3"/>
      <c r="D5" s="3"/>
      <c r="E5" s="15" t="s">
        <v>29</v>
      </c>
      <c r="F5" s="32"/>
      <c r="G5" s="3"/>
      <c r="J5" s="59" t="s">
        <v>7</v>
      </c>
    </row>
    <row r="6" spans="1:10">
      <c r="A6" s="3"/>
      <c r="B6" s="8" t="s">
        <v>31</v>
      </c>
      <c r="C6" s="3"/>
      <c r="D6" s="3"/>
      <c r="E6" s="15" t="s">
        <v>30</v>
      </c>
      <c r="F6" s="35"/>
      <c r="G6" s="3"/>
      <c r="J6" s="59" t="s">
        <v>6</v>
      </c>
    </row>
    <row r="7" spans="1:10">
      <c r="A7" s="3"/>
      <c r="B7" s="3"/>
      <c r="C7" s="3"/>
      <c r="D7" s="3"/>
      <c r="E7" s="15" t="s">
        <v>39</v>
      </c>
      <c r="F7" s="25"/>
      <c r="G7" s="3"/>
      <c r="J7" s="59" t="s">
        <v>5</v>
      </c>
    </row>
    <row r="8" spans="1:10">
      <c r="A8" s="3"/>
      <c r="B8" s="3"/>
      <c r="C8" s="3"/>
      <c r="D8" s="3"/>
      <c r="E8" s="5"/>
      <c r="F8" s="3"/>
      <c r="G8" s="3"/>
      <c r="J8" s="59" t="s">
        <v>9</v>
      </c>
    </row>
    <row r="9" spans="1:10">
      <c r="A9" s="3"/>
      <c r="B9" s="10" t="s">
        <v>14</v>
      </c>
      <c r="C9" s="3"/>
      <c r="D9" s="3"/>
      <c r="E9" s="5"/>
      <c r="F9" s="3"/>
      <c r="G9" s="3"/>
      <c r="J9" s="59" t="s">
        <v>11</v>
      </c>
    </row>
    <row r="10" spans="1:10">
      <c r="A10" s="3"/>
      <c r="B10" s="11"/>
      <c r="C10" s="18"/>
      <c r="D10" s="3"/>
      <c r="E10" s="20" t="s">
        <v>33</v>
      </c>
      <c r="F10" s="3"/>
      <c r="G10" s="3"/>
      <c r="J10" s="59" t="s">
        <v>12</v>
      </c>
    </row>
    <row r="11" spans="1:10">
      <c r="A11" s="3"/>
      <c r="B11" s="11" t="s">
        <v>15</v>
      </c>
      <c r="C11" s="33"/>
      <c r="D11" s="64"/>
      <c r="E11" s="12" t="s">
        <v>3</v>
      </c>
      <c r="F11" s="12"/>
      <c r="G11" s="3"/>
    </row>
    <row r="12" spans="1:10">
      <c r="A12" s="3"/>
      <c r="B12" s="11" t="s">
        <v>16</v>
      </c>
      <c r="C12" s="33"/>
      <c r="D12" s="64"/>
      <c r="E12" s="12" t="s">
        <v>3</v>
      </c>
      <c r="F12" s="12"/>
      <c r="G12" s="3"/>
    </row>
    <row r="13" spans="1:10">
      <c r="A13" s="3"/>
      <c r="B13" s="11" t="s">
        <v>2</v>
      </c>
      <c r="C13" s="63"/>
      <c r="D13" s="61"/>
      <c r="E13" s="12" t="s">
        <v>32</v>
      </c>
      <c r="F13" s="3"/>
      <c r="G13" s="3"/>
    </row>
    <row r="14" spans="1:10">
      <c r="A14" s="3"/>
      <c r="B14" s="11" t="s">
        <v>55</v>
      </c>
      <c r="C14" s="62"/>
      <c r="D14" s="61"/>
      <c r="E14" s="12" t="s">
        <v>54</v>
      </c>
      <c r="F14" s="43" t="str">
        <f>IF(C14&lt;&gt;"",C14,"8")</f>
        <v>8</v>
      </c>
      <c r="G14" s="3"/>
    </row>
    <row r="15" spans="1:10">
      <c r="A15" s="3"/>
      <c r="B15" s="22" t="s">
        <v>28</v>
      </c>
      <c r="C15" s="23">
        <f>((C12-C11)/7)*C13</f>
        <v>0</v>
      </c>
      <c r="D15" s="58"/>
      <c r="E15" s="12" t="s">
        <v>35</v>
      </c>
      <c r="F15" s="3"/>
      <c r="G15" s="3"/>
    </row>
    <row r="16" spans="1:10" ht="10" customHeight="1">
      <c r="A16" s="3"/>
      <c r="B16" s="3"/>
      <c r="D16" s="3"/>
      <c r="E16" s="5"/>
      <c r="F16" s="3"/>
      <c r="G16" s="3"/>
    </row>
    <row r="17" spans="1:10">
      <c r="A17" s="3"/>
      <c r="B17" s="11" t="s">
        <v>20</v>
      </c>
      <c r="C17" s="34"/>
      <c r="D17" s="61"/>
      <c r="E17" s="27" t="s">
        <v>53</v>
      </c>
      <c r="F17" s="3"/>
      <c r="G17" s="3"/>
    </row>
    <row r="18" spans="1:10">
      <c r="A18" s="3"/>
      <c r="B18" s="22" t="s">
        <v>19</v>
      </c>
      <c r="C18" s="25">
        <f>C17*F14</f>
        <v>0</v>
      </c>
      <c r="D18" s="58"/>
      <c r="E18" s="12" t="s">
        <v>52</v>
      </c>
      <c r="F18" s="3"/>
      <c r="G18" s="3"/>
    </row>
    <row r="19" spans="1:10" ht="10" customHeight="1">
      <c r="A19" s="3"/>
      <c r="B19" s="3"/>
      <c r="D19" s="3"/>
      <c r="E19" s="5"/>
      <c r="F19" s="3"/>
      <c r="G19" s="3"/>
    </row>
    <row r="20" spans="1:10">
      <c r="A20" s="3"/>
      <c r="B20" s="11" t="s">
        <v>23</v>
      </c>
      <c r="C20" s="60">
        <v>0</v>
      </c>
      <c r="D20" s="58"/>
      <c r="E20" s="27"/>
      <c r="F20" s="5"/>
      <c r="G20" s="13"/>
    </row>
    <row r="21" spans="1:10">
      <c r="A21" s="3"/>
      <c r="B21" s="11" t="s">
        <v>40</v>
      </c>
      <c r="C21" s="60">
        <v>0</v>
      </c>
      <c r="D21" s="58"/>
      <c r="E21" s="27" t="s">
        <v>41</v>
      </c>
      <c r="F21" s="5"/>
      <c r="G21" s="13"/>
    </row>
    <row r="22" spans="1:10">
      <c r="A22" s="3"/>
      <c r="B22" s="22" t="s">
        <v>19</v>
      </c>
      <c r="C22" s="25">
        <f>IF(C20&lt;&gt;"",(C20+C21)*F14,(#REF!+C21)*F14)</f>
        <v>0</v>
      </c>
      <c r="D22" s="58"/>
      <c r="E22" s="12" t="s">
        <v>52</v>
      </c>
      <c r="F22" s="13"/>
      <c r="G22" s="3"/>
    </row>
    <row r="23" spans="1:10" ht="10" customHeight="1">
      <c r="A23" s="3"/>
      <c r="B23" s="3"/>
      <c r="D23" s="3"/>
      <c r="E23" s="5"/>
      <c r="F23" s="3"/>
      <c r="G23" s="3"/>
      <c r="J23" s="59"/>
    </row>
    <row r="24" spans="1:10">
      <c r="A24" s="3"/>
      <c r="B24" s="11" t="s">
        <v>22</v>
      </c>
      <c r="C24" s="21">
        <v>9</v>
      </c>
      <c r="D24" s="58"/>
      <c r="E24" s="12" t="s">
        <v>38</v>
      </c>
      <c r="F24" s="3"/>
      <c r="G24" s="3"/>
    </row>
    <row r="25" spans="1:10">
      <c r="A25" s="3"/>
      <c r="B25" s="22" t="s">
        <v>19</v>
      </c>
      <c r="C25" s="21">
        <f>C24*F14</f>
        <v>72</v>
      </c>
      <c r="D25" s="58"/>
      <c r="E25" s="12" t="s">
        <v>52</v>
      </c>
      <c r="F25" s="3"/>
      <c r="G25" s="3"/>
    </row>
    <row r="26" spans="1:10" ht="10" customHeight="1">
      <c r="A26" s="3"/>
      <c r="B26" s="3"/>
      <c r="D26" s="3"/>
      <c r="E26" s="5"/>
      <c r="F26" s="3"/>
      <c r="G26" s="3"/>
    </row>
    <row r="27" spans="1:10">
      <c r="A27" s="3"/>
      <c r="B27" s="11" t="s">
        <v>21</v>
      </c>
      <c r="C27" s="24">
        <f>IF(AND(C11&lt;&gt;"",C12&lt;&gt;""),NETWORKDAYS(C11,C12)/5,0)</f>
        <v>0</v>
      </c>
      <c r="D27" s="58"/>
      <c r="E27" s="12" t="s">
        <v>34</v>
      </c>
      <c r="F27" s="3"/>
      <c r="G27" s="3"/>
    </row>
    <row r="28" spans="1:10">
      <c r="A28" s="3"/>
      <c r="B28" s="11" t="s">
        <v>26</v>
      </c>
      <c r="C28" s="21">
        <f>C25+C22+C18</f>
        <v>72</v>
      </c>
      <c r="D28" s="58"/>
      <c r="E28" s="12" t="s">
        <v>37</v>
      </c>
      <c r="F28" s="3"/>
      <c r="G28" s="3"/>
    </row>
    <row r="29" spans="1:10">
      <c r="A29" s="3"/>
      <c r="B29" s="41" t="s">
        <v>24</v>
      </c>
      <c r="C29" s="26">
        <f>C15-C28</f>
        <v>-72</v>
      </c>
      <c r="D29" s="56" t="str">
        <f>IF(C29="","",IF(C29&lt;680,"!!",IF(C29&gt;880,"!!","")))</f>
        <v>!!</v>
      </c>
      <c r="E29" s="14" t="str">
        <f>IF(C29="","",IF(C29&lt;680,"Minimum de 680 heures PAS atteint",IF(C29&gt;880,"Nombre d'heures maximum de 880 heures dépassé",IF(C29&lt;=700,"680 heures minimum atteint / Attention aux éventuelles absences (maladie)","680 heures minimum atteint"))))</f>
        <v>Minimum de 680 heures PAS atteint</v>
      </c>
      <c r="F29" s="3"/>
      <c r="G29" s="3"/>
    </row>
    <row r="30" spans="1:10" ht="10" customHeight="1">
      <c r="A30" s="3"/>
      <c r="B30" s="3"/>
      <c r="D30" s="3"/>
      <c r="E30" s="5"/>
      <c r="F30" s="3"/>
      <c r="G30" s="3"/>
    </row>
    <row r="31" spans="1:10">
      <c r="A31" s="3"/>
      <c r="B31" s="11" t="s">
        <v>25</v>
      </c>
      <c r="C31" s="23">
        <f>IF(C29&lt;&gt;0,C29-680,0)</f>
        <v>-752</v>
      </c>
      <c r="D31" s="58"/>
      <c r="E31" s="12" t="s">
        <v>45</v>
      </c>
      <c r="F31" s="3"/>
      <c r="G31" s="3"/>
    </row>
    <row r="32" spans="1:10">
      <c r="A32" s="18"/>
      <c r="B32" s="37" t="s">
        <v>43</v>
      </c>
      <c r="C32" s="36"/>
      <c r="D32" s="57"/>
      <c r="E32" s="39" t="s">
        <v>46</v>
      </c>
      <c r="F32" s="18"/>
      <c r="G32" s="18"/>
    </row>
    <row r="33" spans="1:9">
      <c r="A33" s="18"/>
      <c r="B33" s="40" t="s">
        <v>42</v>
      </c>
      <c r="C33" s="26">
        <f>C29-(C32*F14)</f>
        <v>-72</v>
      </c>
      <c r="D33" s="56" t="str">
        <f>IF(C33="","",IF(C33&lt;680,"!!",IF(C33&gt;880,"!!","")))</f>
        <v>!!</v>
      </c>
      <c r="E33" s="14" t="str">
        <f>IF(C33="","",IF(C33&lt;680,"Minimum de 680 heures PAS atteint",IF(C33&gt;880,"Nombre d'heures maximum de 880 heures dépassé","680 heures minimum atteint")))</f>
        <v>Minimum de 680 heures PAS atteint</v>
      </c>
      <c r="F33" s="18"/>
      <c r="G33" s="18"/>
    </row>
    <row r="34" spans="1:9">
      <c r="A34" s="18"/>
      <c r="B34" s="18"/>
      <c r="C34" s="28"/>
      <c r="D34" s="18"/>
      <c r="E34" s="30"/>
      <c r="F34" s="18"/>
      <c r="G34" s="18"/>
    </row>
    <row r="35" spans="1:9" ht="33" customHeight="1">
      <c r="A35" s="3"/>
      <c r="B35" s="46" t="s">
        <v>44</v>
      </c>
      <c r="C35" s="47"/>
      <c r="D35" s="47"/>
      <c r="E35" s="48"/>
      <c r="F35" s="3"/>
      <c r="G35" s="9"/>
      <c r="H35" s="55"/>
      <c r="I35" s="54"/>
    </row>
    <row r="36" spans="1:9">
      <c r="A36" s="3"/>
      <c r="B36" s="9"/>
      <c r="C36" s="9"/>
      <c r="D36" s="9"/>
      <c r="E36" s="5"/>
      <c r="F36" s="3"/>
      <c r="G36" s="3"/>
    </row>
    <row r="37" spans="1:9">
      <c r="A37" s="3"/>
      <c r="B37" s="3" t="s">
        <v>51</v>
      </c>
      <c r="C37" s="3"/>
      <c r="D37" s="3"/>
      <c r="E37" s="5"/>
      <c r="F37" s="3"/>
      <c r="G37" s="3"/>
    </row>
    <row r="38" spans="1:9">
      <c r="A38" s="3"/>
      <c r="B38" s="3"/>
      <c r="C38" s="3"/>
      <c r="D38" s="3"/>
      <c r="E38" s="5"/>
      <c r="F38" s="3"/>
      <c r="G38" s="3"/>
    </row>
    <row r="39" spans="1:9">
      <c r="A39" s="3"/>
      <c r="B39" s="9"/>
      <c r="C39" s="9"/>
      <c r="D39" s="9"/>
      <c r="E39" s="5"/>
      <c r="F39" s="3"/>
      <c r="G39" s="3"/>
    </row>
  </sheetData>
  <sheetProtection algorithmName="SHA-512" hashValue="gl3WW9Rt1WKVHbPzVP6ZzEtMSJOSyubCYjmqcFWzK86ic+0toct9F9333Mor4wD57zrY1dTKGvk1YbmhScGsSA==" saltValue="XLo5wtxJavYXHqSgTCt1CQ==" spinCount="100000" sheet="1" selectLockedCells="1"/>
  <mergeCells count="2">
    <mergeCell ref="B35:E35"/>
    <mergeCell ref="E2:F2"/>
  </mergeCells>
  <conditionalFormatting sqref="E29">
    <cfRule type="expression" dxfId="6" priority="4">
      <formula>(AND($C$29&gt;=680,$C$29&lt;=700,$C$29&lt;&gt;""))</formula>
    </cfRule>
    <cfRule type="expression" dxfId="5" priority="5">
      <formula>(AND($C$29&gt;700,$C$29&lt;880,$C$29&lt;&gt;""))</formula>
    </cfRule>
    <cfRule type="expression" dxfId="4" priority="6">
      <formula>(AND($C$29&gt;880,$C$29&lt;&gt;""))</formula>
    </cfRule>
    <cfRule type="expression" dxfId="3" priority="7">
      <formula>(AND($C$29&lt;680,$C$29&lt;&gt;""))</formula>
    </cfRule>
  </conditionalFormatting>
  <conditionalFormatting sqref="E33">
    <cfRule type="expression" dxfId="2" priority="1">
      <formula>(AND($C$29&gt;680,$C$29&lt;880,$C$29&lt;&gt;""))</formula>
    </cfRule>
    <cfRule type="expression" dxfId="1" priority="2">
      <formula>(AND($C$29&gt;880,$C$29&lt;&gt;""))</formula>
    </cfRule>
    <cfRule type="expression" dxfId="0" priority="3">
      <formula>(AND($C$29&lt;680,$C$29&lt;&gt;""))</formula>
    </cfRule>
  </conditionalFormatting>
  <dataValidations count="9">
    <dataValidation type="decimal" allowBlank="1" showInputMessage="1" showErrorMessage="1" sqref="C14" xr:uid="{99D90013-166A-6D42-8CEB-6880275689B2}">
      <formula1>0</formula1>
      <formula2>10</formula2>
    </dataValidation>
    <dataValidation type="decimal" errorStyle="warning" allowBlank="1" showInputMessage="1" showErrorMessage="1" errorTitle="Confirmez-vous la saisie?" error="Le nombre d'heures habituel se situe entre 20 et 45 heures" sqref="C13" xr:uid="{57E5C43C-BB84-5840-BC68-FFFC34E56FF1}">
      <formula1>20</formula1>
      <formula2>45</formula2>
    </dataValidation>
    <dataValidation type="whole" operator="greaterThanOrEqual" allowBlank="1" showInputMessage="1" showErrorMessage="1" sqref="C32" xr:uid="{7E593095-0977-9A4F-B07C-7686F688CBFD}">
      <formula1>0</formula1>
    </dataValidation>
    <dataValidation type="whole" errorStyle="warning" allowBlank="1" showInputMessage="1" showErrorMessage="1" errorTitle="Confirmez-vous la saisie?" error="Le nombre de jours habituel se situe entre 0 et 5" sqref="C21" xr:uid="{A742569F-DA31-F741-A68C-34B68F5CCD06}">
      <formula1>0</formula1>
      <formula2>5</formula2>
    </dataValidation>
    <dataValidation type="whole" allowBlank="1" showInputMessage="1" showErrorMessage="1" sqref="C20" xr:uid="{0C839985-B0AD-9345-A50B-145EC3C7A60C}">
      <formula1>0</formula1>
      <formula2>20</formula2>
    </dataValidation>
    <dataValidation type="decimal" errorStyle="warning" allowBlank="1" showInputMessage="1" showErrorMessage="1" errorTitle="Confirmez-vous la saisie?" error="Le nombre de jours habituel se situe entre 4 et 25" sqref="C17" xr:uid="{7C636FC7-6194-2A4C-89E1-5DA9E7E4DC7E}">
      <formula1>4</formula1>
      <formula2>25</formula2>
    </dataValidation>
    <dataValidation type="decimal" errorStyle="warning" allowBlank="1" showInputMessage="1" showErrorMessage="1" errorTitle="Confirmez-vous la saisie?" error="Le nombre de jours habituel se situe entre 8,5 et 20" sqref="D17" xr:uid="{97FEEFBC-4289-7D4B-9A2B-1ADEE4DFEB99}">
      <formula1>40</formula1>
      <formula2>45</formula2>
    </dataValidation>
    <dataValidation type="decimal" errorStyle="warning" allowBlank="1" showInputMessage="1" showErrorMessage="1" errorTitle="Confirmez-vous la saisie?" error="Le nombre d'heures habituel se situe entre 40 et 45 heures" sqref="D13:D14" xr:uid="{6EA5BA11-CF4C-494C-8CB1-345CD97E76C4}">
      <formula1>40</formula1>
      <formula2>45</formula2>
    </dataValidation>
    <dataValidation type="date" allowBlank="1" showInputMessage="1" showErrorMessage="1" sqref="C11:D12" xr:uid="{ACEE4DC0-B805-8148-85FE-7E6ABA33863F}">
      <formula1>43831</formula1>
      <formula2>47848</formula2>
    </dataValidation>
  </dataValidation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Plein temps</vt:lpstr>
      <vt:lpstr>Temps partiel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Utilisateur Microsoft Office</cp:lastModifiedBy>
  <dcterms:created xsi:type="dcterms:W3CDTF">2021-08-18T11:16:03Z</dcterms:created>
  <dcterms:modified xsi:type="dcterms:W3CDTF">2022-12-06T14:59:50Z</dcterms:modified>
</cp:coreProperties>
</file>