
<file path=[Content_Types].xml><?xml version="1.0" encoding="utf-8"?>
<Types xmlns="http://schemas.openxmlformats.org/package/2006/content-type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severine.roy/Desktop/"/>
    </mc:Choice>
  </mc:AlternateContent>
  <xr:revisionPtr revIDLastSave="0" documentId="13_ncr:1_{F72FC2FE-C66D-9849-B8EA-655930588BC2}" xr6:coauthVersionLast="47" xr6:coauthVersionMax="47" xr10:uidLastSave="{00000000-0000-0000-0000-000000000000}"/>
  <bookViews>
    <workbookView xWindow="0" yWindow="500" windowWidth="28800" windowHeight="16500" xr2:uid="{10ABF609-9224-5B4C-85C0-E76F687E9DA8}"/>
  </bookViews>
  <sheets>
    <sheet name="Plein temps" sheetId="1" r:id="rId1"/>
    <sheet name="Temps partiel"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 i="2" l="1"/>
  <c r="C18" i="2" s="1"/>
  <c r="C15" i="2"/>
  <c r="C27" i="2"/>
  <c r="C14" i="1"/>
  <c r="C28" i="1"/>
  <c r="C22" i="2" l="1"/>
  <c r="C25" i="2"/>
  <c r="C18" i="1"/>
  <c r="C23" i="1"/>
  <c r="C15" i="1"/>
  <c r="C26" i="1"/>
  <c r="C28" i="2" l="1"/>
  <c r="C29" i="2" s="1"/>
  <c r="E29" i="2" s="1"/>
  <c r="C29" i="1"/>
  <c r="C30" i="1" s="1"/>
  <c r="C33" i="2" l="1"/>
  <c r="E33" i="2" s="1"/>
  <c r="C31" i="2"/>
  <c r="D29" i="2"/>
  <c r="E30" i="1"/>
  <c r="C34" i="1"/>
  <c r="E34" i="1" s="1"/>
  <c r="D30" i="1"/>
  <c r="C32" i="1"/>
  <c r="D33" i="2" l="1"/>
  <c r="D34" i="1"/>
</calcChain>
</file>

<file path=xl/sharedStrings.xml><?xml version="1.0" encoding="utf-8"?>
<sst xmlns="http://schemas.openxmlformats.org/spreadsheetml/2006/main" count="108" uniqueCount="57">
  <si>
    <t>Haute école de travail social et de la santé Lausanne</t>
  </si>
  <si>
    <t>Formation pratique</t>
  </si>
  <si>
    <t>Nb d'heures de travail hebdomadaires</t>
  </si>
  <si>
    <t>Format JJ.MM.AAAA</t>
  </si>
  <si>
    <t>Vaud</t>
  </si>
  <si>
    <t>Neuchâtel</t>
  </si>
  <si>
    <t>Jura</t>
  </si>
  <si>
    <t>Genève</t>
  </si>
  <si>
    <t>Fribourg</t>
  </si>
  <si>
    <t>Valais</t>
  </si>
  <si>
    <t>Bienne</t>
  </si>
  <si>
    <t>Autre canton</t>
  </si>
  <si>
    <t>Etranger</t>
  </si>
  <si>
    <t>Basé sur le nombre d'heures de travail hebdomadaire</t>
  </si>
  <si>
    <t>Données de la période de formation pratique</t>
  </si>
  <si>
    <t>Date du début</t>
  </si>
  <si>
    <t>Date de fin</t>
  </si>
  <si>
    <t>Nb d'heures de travail journalier</t>
  </si>
  <si>
    <t>Basé sur le nombre d'heures de travail journalier</t>
  </si>
  <si>
    <t>Nb d'heures correspondant</t>
  </si>
  <si>
    <t>Nb de jours de vacances</t>
  </si>
  <si>
    <t>Nb de semaines</t>
  </si>
  <si>
    <t>Nb de jours de retour à l'école</t>
  </si>
  <si>
    <t>Nb de jours fériés</t>
  </si>
  <si>
    <t>Nb d'heures de présence effective</t>
  </si>
  <si>
    <t>Marge d'heures restantes</t>
  </si>
  <si>
    <t>Nb d'heures d'absences</t>
  </si>
  <si>
    <t>Basé sur 5 jours de travail par semaine</t>
  </si>
  <si>
    <t>Nb d'heures de travail - Base de calcul</t>
  </si>
  <si>
    <t>A compléter</t>
  </si>
  <si>
    <t>A compléter (facultatif)</t>
  </si>
  <si>
    <t>Simulateur de calcul de la durée d'une période de formation pratique</t>
  </si>
  <si>
    <t>Format NN,N</t>
  </si>
  <si>
    <t>Commentaires</t>
  </si>
  <si>
    <t>Basé sur les date de début et de fin</t>
  </si>
  <si>
    <t>Jours ouvrés multipliés par le nb d'heures de travail journalier</t>
  </si>
  <si>
    <t>Le minimum légal (LTr) est de 8,5 jours mais l'école recommande 10 jours</t>
  </si>
  <si>
    <t>Vacances, jours fériés et retour à l'école</t>
  </si>
  <si>
    <t>heures équivalentes de 9 jours maximum de retours à l’école</t>
  </si>
  <si>
    <t>Donnée calculée / fixe</t>
  </si>
  <si>
    <t>Nb de jours fériés reprise</t>
  </si>
  <si>
    <t>Possibilité de reprise de fériés liés à des jours non travaillés (week-end): Nb de jours</t>
  </si>
  <si>
    <t>Nb d'heures restantes</t>
  </si>
  <si>
    <t>Nb de jours d'absences (maladie)</t>
  </si>
  <si>
    <r>
      <t>Les jours de retours à l'école ne sont</t>
    </r>
    <r>
      <rPr>
        <i/>
        <strike/>
        <sz val="12"/>
        <color rgb="FFFF0000"/>
        <rFont val="ArialMT"/>
      </rPr>
      <t xml:space="preserve"> </t>
    </r>
    <r>
      <rPr>
        <i/>
        <sz val="12"/>
        <color theme="1"/>
        <rFont val="ArialMT"/>
      </rPr>
      <t>comptabilisés ni comme jours de vacances, ni comme jours de présence effective sur le lieu de formation pratique. Les fériés sont pris en plus des jours de vacances.
Le minimum légal (LTr) est de 8,5 jours de vacances.</t>
    </r>
  </si>
  <si>
    <t>Basé sur les heures minimum</t>
  </si>
  <si>
    <t>A compléter lorsque la FP a démarré, en cas de maladie ou pour réaliser une projection</t>
  </si>
  <si>
    <t>FP1 &amp; FP2 - Volée PT</t>
  </si>
  <si>
    <t>Site officiel de l'état de Vaud</t>
  </si>
  <si>
    <t>Wikipédia - Jours fériés en Suisse</t>
  </si>
  <si>
    <t>En cas de question, les étudiant-e-s peuvent s’adresser à l’adresse mail de leur volée : FP-EtuPTNN@hetsl.ch
&gt; NN correspondant à l'année de la volée</t>
  </si>
  <si>
    <t>En cas de question, les étudiant-e-s peuvent s’adresser à l’adresse mail de leur volée : FP-ETUTP@hetsl.ch</t>
  </si>
  <si>
    <t>Basé sur 8 heures de travail journalier ou le nb d'heures de travail journalier si indiqué</t>
  </si>
  <si>
    <t>Minimum fixé dans la Ltr</t>
  </si>
  <si>
    <t>Par défaut : 8 heures, à compléter si différent / Base de calcul pour les références en jours</t>
  </si>
  <si>
    <t>Nb d'heures de travail pour une journée entière</t>
  </si>
  <si>
    <t>FP - Volée TP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</si>
</sst>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
  </numFmts>
  <fonts count="16">
    <font>
      <sz val="12"/>
      <color theme="1"/>
      <name val="ArialMT"/>
      <family val="2"/>
    </font>
    <font>
      <sz val="12"/>
      <color theme="0"/>
      <name val="ArialMT"/>
      <family val="2"/>
    </font>
    <font>
      <sz val="10"/>
      <color theme="1"/>
      <name val="ArialMT"/>
      <family val="2"/>
    </font>
    <font>
      <b/>
      <sz val="10"/>
      <color theme="1"/>
      <name val="ArialMT"/>
    </font>
    <font>
      <i/>
      <sz val="12"/>
      <color theme="1" tint="0.249977111117893"/>
      <name val="ArialMT"/>
    </font>
    <font>
      <b/>
      <sz val="12"/>
      <color theme="1"/>
      <name val="ArialMT"/>
    </font>
    <font>
      <sz val="12"/>
      <color theme="1" tint="0.249977111117893"/>
      <name val="ArialMT"/>
      <family val="2"/>
    </font>
    <font>
      <b/>
      <i/>
      <sz val="12"/>
      <color theme="1" tint="0.249977111117893"/>
      <name val="ArialMT"/>
    </font>
    <font>
      <b/>
      <i/>
      <sz val="12"/>
      <color theme="1"/>
      <name val="ArialMT"/>
    </font>
    <font>
      <b/>
      <sz val="12"/>
      <color theme="4" tint="-0.499984740745262"/>
      <name val="ArialMT"/>
    </font>
    <font>
      <i/>
      <sz val="12"/>
      <name val="ArialMT"/>
    </font>
    <font>
      <b/>
      <sz val="12"/>
      <color rgb="FF941100"/>
      <name val="ArialMT"/>
    </font>
    <font>
      <b/>
      <sz val="12"/>
      <color theme="1" tint="0.249977111117893"/>
      <name val="ArialMT"/>
    </font>
    <font>
      <i/>
      <sz val="12"/>
      <color theme="1"/>
      <name val="ArialMT"/>
    </font>
    <font>
      <i/>
      <strike/>
      <sz val="12"/>
      <color rgb="FFFF0000"/>
      <name val="ArialMT"/>
    </font>
    <font>
      <u/>
      <sz val="12"/>
      <color theme="10"/>
      <name val="ArialMT"/>
      <family val="2"/>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3" tint="0.59999389629810485"/>
        <bgColor indexed="64"/>
      </patternFill>
    </fill>
  </fills>
  <borders count="13">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2" tint="-0.749992370372631"/>
      </left>
      <right style="thin">
        <color theme="2" tint="-0.749992370372631"/>
      </right>
      <top style="thin">
        <color theme="2" tint="-0.749992370372631"/>
      </top>
      <bottom style="thin">
        <color theme="2" tint="-0.74999237037263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left>
      <right style="thin">
        <color theme="0"/>
      </right>
      <top/>
      <bottom/>
      <diagonal/>
    </border>
    <border>
      <left/>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2" tint="-0.749992370372631"/>
      </left>
      <right style="thin">
        <color theme="2" tint="-0.749992370372631"/>
      </right>
      <top style="thin">
        <color theme="2" tint="-0.749992370372631"/>
      </top>
      <bottom/>
      <diagonal/>
    </border>
  </borders>
  <cellStyleXfs count="2">
    <xf numFmtId="0" fontId="0" fillId="0" borderId="0"/>
    <xf numFmtId="0" fontId="15" fillId="0" borderId="0" applyNumberFormat="0" applyFill="0" applyBorder="0" applyAlignment="0" applyProtection="0"/>
  </cellStyleXfs>
  <cellXfs count="65">
    <xf numFmtId="0" fontId="0" fillId="0" borderId="0" xfId="0"/>
    <xf numFmtId="0" fontId="0" fillId="0" borderId="0" xfId="0" applyFill="1"/>
    <xf numFmtId="0" fontId="0" fillId="0" borderId="0" xfId="0" applyAlignment="1">
      <alignment horizontal="left"/>
    </xf>
    <xf numFmtId="0" fontId="0" fillId="0" borderId="1" xfId="0" applyBorder="1"/>
    <xf numFmtId="0" fontId="0" fillId="0" borderId="1" xfId="0" applyFill="1" applyBorder="1"/>
    <xf numFmtId="0" fontId="0" fillId="0" borderId="1" xfId="0" applyBorder="1" applyAlignment="1">
      <alignment horizontal="left"/>
    </xf>
    <xf numFmtId="0" fontId="3" fillId="0" borderId="1" xfId="0" applyFont="1" applyBorder="1"/>
    <xf numFmtId="0" fontId="2" fillId="0" borderId="1" xfId="0" applyFont="1" applyBorder="1"/>
    <xf numFmtId="0" fontId="5" fillId="0" borderId="1" xfId="0" applyFont="1" applyBorder="1"/>
    <xf numFmtId="0" fontId="2" fillId="0" borderId="1" xfId="0" applyFont="1" applyBorder="1" applyAlignment="1">
      <alignment vertical="top" wrapText="1"/>
    </xf>
    <xf numFmtId="0" fontId="5" fillId="0" borderId="2" xfId="0" applyFont="1" applyBorder="1"/>
    <xf numFmtId="0" fontId="0" fillId="0" borderId="2" xfId="0" applyBorder="1"/>
    <xf numFmtId="0" fontId="4" fillId="0" borderId="1" xfId="0" applyFont="1" applyBorder="1" applyAlignment="1">
      <alignment horizontal="left"/>
    </xf>
    <xf numFmtId="0" fontId="4" fillId="0" borderId="1" xfId="0" applyFont="1" applyBorder="1" applyAlignment="1">
      <alignment horizontal="left" indent="1"/>
    </xf>
    <xf numFmtId="0" fontId="7" fillId="0" borderId="1" xfId="0" applyFont="1" applyBorder="1" applyAlignment="1">
      <alignment horizontal="left"/>
    </xf>
    <xf numFmtId="0" fontId="4" fillId="0" borderId="2" xfId="0" applyFont="1" applyBorder="1" applyAlignment="1">
      <alignment horizontal="right" indent="1"/>
    </xf>
    <xf numFmtId="164" fontId="0" fillId="0" borderId="3" xfId="0" applyNumberFormat="1" applyFill="1" applyBorder="1"/>
    <xf numFmtId="165" fontId="0" fillId="0" borderId="3" xfId="0" applyNumberFormat="1" applyFill="1" applyBorder="1"/>
    <xf numFmtId="0" fontId="0" fillId="0" borderId="4" xfId="0" applyBorder="1"/>
    <xf numFmtId="0" fontId="0" fillId="0" borderId="3" xfId="0" applyFill="1" applyBorder="1"/>
    <xf numFmtId="0" fontId="8" fillId="0" borderId="1" xfId="0" applyFont="1" applyBorder="1" applyAlignment="1">
      <alignment horizontal="left"/>
    </xf>
    <xf numFmtId="0" fontId="0" fillId="3" borderId="6" xfId="0" applyFill="1" applyBorder="1"/>
    <xf numFmtId="0" fontId="6" fillId="0" borderId="2" xfId="0" applyFont="1" applyBorder="1"/>
    <xf numFmtId="1" fontId="0" fillId="3" borderId="6" xfId="0" applyNumberFormat="1" applyFill="1" applyBorder="1"/>
    <xf numFmtId="165" fontId="0" fillId="3" borderId="6" xfId="0" applyNumberFormat="1" applyFill="1" applyBorder="1"/>
    <xf numFmtId="0" fontId="0" fillId="3" borderId="7" xfId="0" applyFill="1" applyBorder="1"/>
    <xf numFmtId="1" fontId="9" fillId="2" borderId="6" xfId="0" applyNumberFormat="1" applyFont="1" applyFill="1" applyBorder="1"/>
    <xf numFmtId="0" fontId="10" fillId="0" borderId="1" xfId="0" applyFont="1" applyBorder="1" applyAlignment="1">
      <alignment horizontal="left"/>
    </xf>
    <xf numFmtId="0" fontId="0" fillId="0" borderId="8" xfId="0" applyBorder="1"/>
    <xf numFmtId="0" fontId="0" fillId="0" borderId="4" xfId="0" applyFill="1" applyBorder="1"/>
    <xf numFmtId="0" fontId="0" fillId="0" borderId="4" xfId="0" applyBorder="1" applyAlignment="1">
      <alignment horizontal="left"/>
    </xf>
    <xf numFmtId="0" fontId="11" fillId="0" borderId="3" xfId="0" applyFont="1" applyFill="1" applyBorder="1"/>
    <xf numFmtId="164" fontId="0" fillId="4" borderId="5" xfId="0" applyNumberFormat="1" applyFill="1" applyBorder="1"/>
    <xf numFmtId="164" fontId="0" fillId="4" borderId="5" xfId="0" applyNumberFormat="1" applyFill="1" applyBorder="1" applyProtection="1">
      <protection locked="0"/>
    </xf>
    <xf numFmtId="165" fontId="0" fillId="4" borderId="5" xfId="0" applyNumberFormat="1" applyFill="1" applyBorder="1" applyProtection="1">
      <protection locked="0"/>
    </xf>
    <xf numFmtId="1" fontId="0" fillId="5" borderId="5" xfId="0" applyNumberFormat="1" applyFill="1" applyBorder="1" applyAlignment="1">
      <alignment horizontal="left"/>
    </xf>
    <xf numFmtId="1" fontId="0" fillId="5" borderId="5" xfId="0" applyNumberFormat="1" applyFill="1" applyBorder="1" applyAlignment="1" applyProtection="1">
      <alignment horizontal="right"/>
      <protection locked="0"/>
    </xf>
    <xf numFmtId="0" fontId="0" fillId="0" borderId="10" xfId="0" applyBorder="1"/>
    <xf numFmtId="0" fontId="0" fillId="0" borderId="11" xfId="0" applyFill="1" applyBorder="1"/>
    <xf numFmtId="0" fontId="4" fillId="0" borderId="4" xfId="0" applyFont="1" applyBorder="1" applyAlignment="1">
      <alignment horizontal="left"/>
    </xf>
    <xf numFmtId="0" fontId="12" fillId="0" borderId="2" xfId="0" applyFont="1" applyBorder="1"/>
    <xf numFmtId="0" fontId="9" fillId="3" borderId="2" xfId="0" applyFont="1" applyFill="1" applyBorder="1"/>
    <xf numFmtId="0" fontId="0" fillId="0" borderId="1" xfId="0" applyBorder="1" applyAlignment="1">
      <alignment wrapText="1"/>
    </xf>
    <xf numFmtId="0" fontId="1" fillId="0" borderId="1" xfId="0" applyFont="1" applyBorder="1"/>
    <xf numFmtId="0" fontId="15" fillId="0" borderId="1" xfId="1" applyBorder="1" applyAlignment="1" applyProtection="1">
      <alignment horizontal="left" wrapText="1"/>
      <protection locked="0"/>
    </xf>
    <xf numFmtId="0" fontId="15" fillId="0" borderId="0" xfId="1" applyAlignment="1" applyProtection="1">
      <protection locked="0"/>
    </xf>
    <xf numFmtId="0" fontId="13" fillId="0" borderId="2" xfId="0" applyFont="1" applyBorder="1" applyAlignment="1">
      <alignment horizontal="left" vertical="top" wrapText="1"/>
    </xf>
    <xf numFmtId="0" fontId="13" fillId="0" borderId="9" xfId="0" applyFont="1" applyBorder="1" applyAlignment="1">
      <alignment horizontal="left" vertical="top" wrapText="1"/>
    </xf>
    <xf numFmtId="0" fontId="13" fillId="0" borderId="3" xfId="0" applyFont="1" applyBorder="1" applyAlignment="1">
      <alignment horizontal="left" vertical="top" wrapText="1"/>
    </xf>
    <xf numFmtId="0" fontId="5" fillId="0" borderId="2" xfId="0" applyFont="1" applyBorder="1" applyAlignment="1">
      <alignment horizontal="right"/>
    </xf>
    <xf numFmtId="0" fontId="5" fillId="0" borderId="3" xfId="0" applyFont="1" applyBorder="1" applyAlignment="1">
      <alignment horizontal="right"/>
    </xf>
    <xf numFmtId="0" fontId="0" fillId="0" borderId="2" xfId="0" applyBorder="1" applyAlignment="1">
      <alignment horizontal="left" wrapText="1"/>
    </xf>
    <xf numFmtId="0" fontId="0" fillId="0" borderId="9" xfId="0" applyBorder="1" applyAlignment="1">
      <alignment horizontal="left" wrapText="1"/>
    </xf>
    <xf numFmtId="0" fontId="0" fillId="0" borderId="3" xfId="0" applyBorder="1" applyAlignment="1">
      <alignment horizontal="left" wrapText="1"/>
    </xf>
    <xf numFmtId="0" fontId="0" fillId="0" borderId="0" xfId="0" applyAlignment="1">
      <alignment wrapText="1"/>
    </xf>
    <xf numFmtId="0" fontId="2" fillId="0" borderId="0" xfId="0" applyFont="1" applyAlignment="1">
      <alignment vertical="top" wrapText="1"/>
    </xf>
    <xf numFmtId="0" fontId="11" fillId="0" borderId="3" xfId="0" applyFont="1" applyBorder="1"/>
    <xf numFmtId="0" fontId="0" fillId="0" borderId="11" xfId="0" applyBorder="1"/>
    <xf numFmtId="0" fontId="0" fillId="0" borderId="3" xfId="0" applyBorder="1"/>
    <xf numFmtId="0" fontId="1" fillId="0" borderId="0" xfId="0" applyFont="1"/>
    <xf numFmtId="1" fontId="0" fillId="4" borderId="5" xfId="0" applyNumberFormat="1" applyFill="1" applyBorder="1" applyProtection="1">
      <protection locked="0"/>
    </xf>
    <xf numFmtId="165" fontId="0" fillId="0" borderId="3" xfId="0" applyNumberFormat="1" applyBorder="1"/>
    <xf numFmtId="165" fontId="0" fillId="5" borderId="5" xfId="0" applyNumberFormat="1" applyFill="1" applyBorder="1" applyAlignment="1" applyProtection="1">
      <alignment horizontal="right"/>
      <protection locked="0"/>
    </xf>
    <xf numFmtId="165" fontId="0" fillId="4" borderId="12" xfId="0" applyNumberFormat="1" applyFill="1" applyBorder="1" applyProtection="1">
      <protection locked="0"/>
    </xf>
    <xf numFmtId="164" fontId="0" fillId="0" borderId="3" xfId="0" applyNumberFormat="1" applyBorder="1"/>
  </cellXfs>
  <cellStyles count="2">
    <cellStyle name="Lien hypertexte" xfId="1" builtinId="8"/>
    <cellStyle name="Normal" xfId="0" builtinId="0"/>
  </cellStyles>
  <dxfs count="14">
    <dxf>
      <font>
        <b/>
        <i val="0"/>
        <strike val="0"/>
        <color rgb="FF941100"/>
      </font>
      <fill>
        <patternFill>
          <bgColor rgb="FFFF7E79"/>
        </patternFill>
      </fill>
    </dxf>
    <dxf>
      <font>
        <b/>
        <i val="0"/>
        <strike val="0"/>
        <color rgb="FF941100"/>
      </font>
      <fill>
        <patternFill>
          <bgColor rgb="FFFF7E79"/>
        </patternFill>
      </fill>
    </dxf>
    <dxf>
      <font>
        <b/>
        <i val="0"/>
        <strike val="0"/>
        <color theme="9" tint="-0.499984740745262"/>
      </font>
      <fill>
        <patternFill>
          <bgColor theme="9" tint="0.59996337778862885"/>
        </patternFill>
      </fill>
    </dxf>
    <dxf>
      <font>
        <b/>
        <i val="0"/>
        <strike val="0"/>
        <color rgb="FF941100"/>
      </font>
      <fill>
        <patternFill>
          <bgColor rgb="FFFF7E79"/>
        </patternFill>
      </fill>
    </dxf>
    <dxf>
      <font>
        <b/>
        <i val="0"/>
        <strike val="0"/>
        <color rgb="FF941100"/>
      </font>
      <fill>
        <patternFill>
          <bgColor rgb="FFFF7E79"/>
        </patternFill>
      </fill>
    </dxf>
    <dxf>
      <font>
        <b/>
        <i val="0"/>
        <strike val="0"/>
        <color theme="9" tint="-0.499984740745262"/>
      </font>
      <fill>
        <patternFill>
          <bgColor theme="9" tint="0.59996337778862885"/>
        </patternFill>
      </fill>
    </dxf>
    <dxf>
      <font>
        <b/>
        <i val="0"/>
        <strike val="0"/>
        <color theme="5" tint="-0.499984740745262"/>
      </font>
      <fill>
        <patternFill>
          <bgColor theme="5" tint="0.59996337778862885"/>
        </patternFill>
      </fill>
    </dxf>
    <dxf>
      <font>
        <b/>
        <i val="0"/>
        <strike val="0"/>
        <color rgb="FF941100"/>
      </font>
      <fill>
        <patternFill>
          <bgColor rgb="FFFF7E79"/>
        </patternFill>
      </fill>
    </dxf>
    <dxf>
      <font>
        <b/>
        <i val="0"/>
        <strike val="0"/>
        <color rgb="FF941100"/>
      </font>
      <fill>
        <patternFill>
          <bgColor rgb="FFFF7E79"/>
        </patternFill>
      </fill>
    </dxf>
    <dxf>
      <font>
        <b/>
        <i val="0"/>
        <strike val="0"/>
        <color theme="9" tint="-0.499984740745262"/>
      </font>
      <fill>
        <patternFill>
          <bgColor theme="9" tint="0.59996337778862885"/>
        </patternFill>
      </fill>
    </dxf>
    <dxf>
      <font>
        <b/>
        <i val="0"/>
        <strike val="0"/>
        <color rgb="FF941100"/>
      </font>
      <fill>
        <patternFill>
          <bgColor rgb="FFFF7E79"/>
        </patternFill>
      </fill>
    </dxf>
    <dxf>
      <font>
        <b/>
        <i val="0"/>
        <strike val="0"/>
        <color rgb="FF941100"/>
      </font>
      <fill>
        <patternFill>
          <bgColor rgb="FFFF7E79"/>
        </patternFill>
      </fill>
    </dxf>
    <dxf>
      <font>
        <b/>
        <i val="0"/>
        <strike val="0"/>
        <color theme="9" tint="-0.499984740745262"/>
      </font>
      <fill>
        <patternFill>
          <bgColor theme="9" tint="0.59996337778862885"/>
        </patternFill>
      </fill>
    </dxf>
    <dxf>
      <font>
        <b/>
        <i val="0"/>
        <strike val="0"/>
        <color theme="5" tint="-0.499984740745262"/>
      </font>
      <fill>
        <patternFill>
          <bgColor theme="5" tint="0.59996337778862885"/>
        </patternFill>
      </fill>
    </dxf>
  </dxfs>
  <tableStyles count="0" defaultTableStyle="TableStyleMedium2" defaultPivotStyle="PivotStyleLight16"/>
  <colors>
    <mruColors>
      <color rgb="FF941100"/>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990600</xdr:colOff>
      <xdr:row>4</xdr:row>
      <xdr:rowOff>99595</xdr:rowOff>
    </xdr:to>
    <xdr:pic>
      <xdr:nvPicPr>
        <xdr:cNvPr id="2" name="Image 1">
          <a:extLst>
            <a:ext uri="{FF2B5EF4-FFF2-40B4-BE49-F238E27FC236}">
              <a16:creationId xmlns:a16="http://schemas.microsoft.com/office/drawing/2014/main" id="{85C0864C-1EA5-E24F-A1E1-C5F70347F272}"/>
            </a:ext>
          </a:extLst>
        </xdr:cNvPr>
        <xdr:cNvPicPr>
          <a:picLocks noChangeAspect="1"/>
        </xdr:cNvPicPr>
      </xdr:nvPicPr>
      <xdr:blipFill>
        <a:blip xmlns:r="http://schemas.openxmlformats.org/officeDocument/2006/relationships" r:embed="rId1"/>
        <a:stretch>
          <a:fillRect/>
        </a:stretch>
      </xdr:blipFill>
      <xdr:spPr>
        <a:xfrm>
          <a:off x="0" y="1"/>
          <a:ext cx="990600" cy="9123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1</xdr:rowOff>
    </xdr:from>
    <xdr:ext cx="990600" cy="912394"/>
    <xdr:pic>
      <xdr:nvPicPr>
        <xdr:cNvPr id="2" name="Image 1">
          <a:extLst>
            <a:ext uri="{FF2B5EF4-FFF2-40B4-BE49-F238E27FC236}">
              <a16:creationId xmlns:a16="http://schemas.microsoft.com/office/drawing/2014/main" id="{C77E42F6-B71A-9B43-983A-9B253A0F2BB7}"/>
            </a:ext>
          </a:extLst>
        </xdr:cNvPr>
        <xdr:cNvPicPr>
          <a:picLocks noChangeAspect="1"/>
        </xdr:cNvPicPr>
      </xdr:nvPicPr>
      <xdr:blipFill>
        <a:blip xmlns:r="http://schemas.openxmlformats.org/officeDocument/2006/relationships" r:embed="rId1"/>
        <a:stretch>
          <a:fillRect/>
        </a:stretch>
      </xdr:blipFill>
      <xdr:spPr>
        <a:xfrm>
          <a:off x="0" y="1"/>
          <a:ext cx="990600" cy="912394"/>
        </a:xfrm>
        <a:prstGeom prst="rect">
          <a:avLst/>
        </a:prstGeom>
      </xdr:spPr>
    </xdr:pic>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fr.wikipedia.org/wiki/Jours_f%C3%A9ri%C3%A9s_en_Suisse" TargetMode="External"/><Relationship Id="rId1" Type="http://schemas.openxmlformats.org/officeDocument/2006/relationships/hyperlink" Target="https://www.vd.ch/themes/formation/jours-feries-et-vacances-scolaires/2021/"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0E55D-A7F5-284F-A618-6AE37FC389B4}">
  <dimension ref="A1:K40"/>
  <sheetViews>
    <sheetView tabSelected="1" workbookViewId="0">
      <selection activeCell="C22" sqref="C22"/>
    </sheetView>
  </sheetViews>
  <sheetFormatPr baseColWidth="10" defaultRowHeight="16"/>
  <cols>
    <col min="1" max="1" width="11.5703125" customWidth="1"/>
    <col min="2" max="2" width="37.5703125" customWidth="1"/>
    <col min="3" max="3" width="18.140625" customWidth="1"/>
    <col min="4" max="4" width="1.7109375" style="1" customWidth="1"/>
    <col min="5" max="5" width="68.42578125" style="2" customWidth="1"/>
    <col min="6" max="6" width="4" customWidth="1"/>
    <col min="7" max="7" width="5.28515625" customWidth="1"/>
  </cols>
  <sheetData>
    <row r="1" spans="1:11">
      <c r="A1" s="3"/>
      <c r="B1" s="3"/>
      <c r="C1" s="3"/>
      <c r="D1" s="4"/>
      <c r="E1" s="5"/>
      <c r="F1" s="3"/>
      <c r="G1" s="3"/>
      <c r="H1" s="3"/>
      <c r="I1" s="3"/>
      <c r="J1" s="3"/>
      <c r="K1" s="3"/>
    </row>
    <row r="2" spans="1:11">
      <c r="A2" s="3"/>
      <c r="B2" s="6" t="s">
        <v>0</v>
      </c>
      <c r="C2" s="3"/>
      <c r="D2" s="4"/>
      <c r="E2" s="49" t="s">
        <v>47</v>
      </c>
      <c r="F2" s="50"/>
      <c r="G2" s="3"/>
      <c r="H2" s="3"/>
      <c r="I2" s="3"/>
      <c r="J2" s="43" t="s">
        <v>4</v>
      </c>
      <c r="K2" s="3"/>
    </row>
    <row r="3" spans="1:11">
      <c r="A3" s="3"/>
      <c r="B3" s="7" t="s">
        <v>1</v>
      </c>
      <c r="C3" s="3"/>
      <c r="D3" s="4"/>
      <c r="E3" s="5"/>
      <c r="F3" s="3"/>
      <c r="G3" s="3"/>
      <c r="H3" s="3"/>
      <c r="I3" s="3"/>
      <c r="J3" s="43" t="s">
        <v>10</v>
      </c>
      <c r="K3" s="3"/>
    </row>
    <row r="4" spans="1:11">
      <c r="A4" s="3"/>
      <c r="B4" s="7"/>
      <c r="C4" s="3"/>
      <c r="D4" s="4"/>
      <c r="E4" s="5"/>
      <c r="F4" s="3"/>
      <c r="G4" s="3"/>
      <c r="H4" s="3"/>
      <c r="I4" s="3"/>
      <c r="J4" s="43" t="s">
        <v>8</v>
      </c>
      <c r="K4" s="3"/>
    </row>
    <row r="5" spans="1:11">
      <c r="A5" s="3"/>
      <c r="B5" s="3"/>
      <c r="C5" s="3"/>
      <c r="D5" s="4"/>
      <c r="E5" s="15" t="s">
        <v>29</v>
      </c>
      <c r="F5" s="32"/>
      <c r="G5" s="3"/>
      <c r="H5" s="3"/>
      <c r="I5" s="3"/>
      <c r="J5" s="43" t="s">
        <v>7</v>
      </c>
      <c r="K5" s="3"/>
    </row>
    <row r="6" spans="1:11">
      <c r="A6" s="3"/>
      <c r="B6" s="8" t="s">
        <v>31</v>
      </c>
      <c r="C6" s="3"/>
      <c r="D6" s="4"/>
      <c r="E6" s="15" t="s">
        <v>30</v>
      </c>
      <c r="F6" s="35"/>
      <c r="G6" s="3"/>
      <c r="H6" s="3"/>
      <c r="I6" s="3"/>
      <c r="J6" s="43" t="s">
        <v>6</v>
      </c>
      <c r="K6" s="3"/>
    </row>
    <row r="7" spans="1:11">
      <c r="A7" s="3"/>
      <c r="B7" s="3"/>
      <c r="C7" s="3"/>
      <c r="D7" s="4"/>
      <c r="E7" s="15" t="s">
        <v>39</v>
      </c>
      <c r="F7" s="25"/>
      <c r="G7" s="3"/>
      <c r="H7" s="3"/>
      <c r="I7" s="3"/>
      <c r="J7" s="43" t="s">
        <v>5</v>
      </c>
      <c r="K7" s="3"/>
    </row>
    <row r="8" spans="1:11">
      <c r="A8" s="3"/>
      <c r="B8" s="3"/>
      <c r="C8" s="3"/>
      <c r="D8" s="4"/>
      <c r="E8" s="5"/>
      <c r="F8" s="3"/>
      <c r="G8" s="3"/>
      <c r="H8" s="3"/>
      <c r="I8" s="3"/>
      <c r="J8" s="43" t="s">
        <v>9</v>
      </c>
      <c r="K8" s="3"/>
    </row>
    <row r="9" spans="1:11">
      <c r="A9" s="3"/>
      <c r="B9" s="10" t="s">
        <v>14</v>
      </c>
      <c r="C9" s="3"/>
      <c r="D9" s="4"/>
      <c r="E9" s="5"/>
      <c r="F9" s="3"/>
      <c r="G9" s="3"/>
      <c r="H9" s="3"/>
      <c r="I9" s="3"/>
      <c r="J9" s="43" t="s">
        <v>11</v>
      </c>
      <c r="K9" s="3"/>
    </row>
    <row r="10" spans="1:11">
      <c r="A10" s="3"/>
      <c r="B10" s="11"/>
      <c r="C10" s="18"/>
      <c r="D10" s="4"/>
      <c r="E10" s="20" t="s">
        <v>33</v>
      </c>
      <c r="F10" s="3"/>
      <c r="G10" s="3"/>
      <c r="H10" s="3"/>
      <c r="I10" s="3"/>
      <c r="J10" s="43" t="s">
        <v>12</v>
      </c>
      <c r="K10" s="3"/>
    </row>
    <row r="11" spans="1:11">
      <c r="A11" s="3"/>
      <c r="B11" s="11" t="s">
        <v>15</v>
      </c>
      <c r="C11" s="33"/>
      <c r="D11" s="16"/>
      <c r="E11" s="12" t="s">
        <v>3</v>
      </c>
      <c r="F11" s="12"/>
      <c r="G11" s="3"/>
      <c r="H11" s="3"/>
      <c r="I11" s="3"/>
      <c r="J11" s="3"/>
      <c r="K11" s="3"/>
    </row>
    <row r="12" spans="1:11">
      <c r="A12" s="3"/>
      <c r="B12" s="11" t="s">
        <v>16</v>
      </c>
      <c r="C12" s="33"/>
      <c r="D12" s="16"/>
      <c r="E12" s="12" t="s">
        <v>3</v>
      </c>
      <c r="F12" s="12"/>
      <c r="G12" s="3"/>
      <c r="H12" s="3"/>
      <c r="I12" s="3"/>
      <c r="J12" s="3"/>
      <c r="K12" s="3"/>
    </row>
    <row r="13" spans="1:11">
      <c r="A13" s="3"/>
      <c r="B13" s="11" t="s">
        <v>2</v>
      </c>
      <c r="C13" s="34"/>
      <c r="D13" s="17"/>
      <c r="E13" s="12" t="s">
        <v>32</v>
      </c>
      <c r="F13" s="3"/>
      <c r="G13" s="3"/>
      <c r="H13" s="3"/>
      <c r="I13" s="3"/>
      <c r="J13" s="3"/>
      <c r="K13" s="3"/>
    </row>
    <row r="14" spans="1:11">
      <c r="A14" s="3"/>
      <c r="B14" s="11" t="s">
        <v>17</v>
      </c>
      <c r="C14" s="25">
        <f>C13/5</f>
        <v>0</v>
      </c>
      <c r="D14" s="19"/>
      <c r="E14" s="12" t="s">
        <v>27</v>
      </c>
      <c r="F14" s="3"/>
      <c r="G14" s="3"/>
      <c r="H14" s="3"/>
      <c r="I14" s="3"/>
      <c r="J14" s="3"/>
      <c r="K14" s="3"/>
    </row>
    <row r="15" spans="1:11">
      <c r="A15" s="3"/>
      <c r="B15" s="22" t="s">
        <v>28</v>
      </c>
      <c r="C15" s="23">
        <f>NETWORKDAYS(C11,C12,0)*C14</f>
        <v>0</v>
      </c>
      <c r="D15" s="19"/>
      <c r="E15" s="12" t="s">
        <v>35</v>
      </c>
      <c r="F15" s="3"/>
      <c r="G15" s="3"/>
      <c r="H15" s="3"/>
      <c r="I15" s="3"/>
      <c r="J15" s="3"/>
      <c r="K15" s="3"/>
    </row>
    <row r="16" spans="1:11" ht="10" customHeight="1">
      <c r="A16" s="3"/>
      <c r="B16" s="3"/>
      <c r="D16" s="4"/>
      <c r="E16" s="5"/>
      <c r="F16" s="3"/>
      <c r="G16" s="3"/>
      <c r="H16" s="3"/>
      <c r="I16" s="3"/>
      <c r="J16" s="3"/>
      <c r="K16" s="3"/>
    </row>
    <row r="17" spans="1:11">
      <c r="A17" s="3"/>
      <c r="B17" s="11" t="s">
        <v>20</v>
      </c>
      <c r="C17" s="34"/>
      <c r="D17" s="17"/>
      <c r="E17" s="27" t="s">
        <v>36</v>
      </c>
      <c r="F17" s="3"/>
      <c r="G17" s="3"/>
      <c r="H17" s="3"/>
      <c r="I17" s="3"/>
      <c r="J17" s="3"/>
      <c r="K17" s="3"/>
    </row>
    <row r="18" spans="1:11">
      <c r="A18" s="3"/>
      <c r="B18" s="22" t="s">
        <v>19</v>
      </c>
      <c r="C18" s="25">
        <f>C17*C14</f>
        <v>0</v>
      </c>
      <c r="D18" s="19"/>
      <c r="E18" s="12" t="s">
        <v>18</v>
      </c>
      <c r="F18" s="3"/>
      <c r="G18" s="3"/>
      <c r="H18" s="3"/>
      <c r="I18" s="3"/>
      <c r="J18" s="3"/>
      <c r="K18" s="3"/>
    </row>
    <row r="19" spans="1:11" ht="12" customHeight="1">
      <c r="A19" s="3"/>
      <c r="B19" s="3"/>
      <c r="D19" s="4"/>
      <c r="E19" s="5"/>
      <c r="F19" s="3"/>
      <c r="G19" s="3"/>
      <c r="H19" s="3"/>
      <c r="I19" s="3"/>
      <c r="J19" s="3"/>
      <c r="K19" s="3"/>
    </row>
    <row r="20" spans="1:11" ht="17">
      <c r="A20" s="3"/>
      <c r="B20" s="11"/>
      <c r="C20" s="37"/>
      <c r="D20" s="4"/>
      <c r="E20" s="44" t="s">
        <v>48</v>
      </c>
      <c r="F20" s="3"/>
      <c r="G20" s="3"/>
      <c r="H20" s="3"/>
      <c r="I20" s="3"/>
      <c r="J20" s="3"/>
      <c r="K20" s="3"/>
    </row>
    <row r="21" spans="1:11">
      <c r="A21" s="3"/>
      <c r="B21" s="11" t="s">
        <v>23</v>
      </c>
      <c r="C21" s="34"/>
      <c r="D21" s="19"/>
      <c r="E21" s="45" t="s">
        <v>49</v>
      </c>
      <c r="F21" s="5"/>
      <c r="G21" s="13"/>
      <c r="H21" s="3"/>
      <c r="I21" s="3"/>
      <c r="J21" s="3"/>
      <c r="K21" s="3"/>
    </row>
    <row r="22" spans="1:11">
      <c r="A22" s="3"/>
      <c r="B22" s="11" t="s">
        <v>40</v>
      </c>
      <c r="C22" s="34"/>
      <c r="D22" s="19"/>
      <c r="E22" s="27" t="s">
        <v>41</v>
      </c>
      <c r="F22" s="5"/>
      <c r="G22" s="13"/>
      <c r="H22" s="3"/>
      <c r="I22" s="3"/>
      <c r="J22" s="3"/>
      <c r="K22" s="3"/>
    </row>
    <row r="23" spans="1:11">
      <c r="A23" s="3"/>
      <c r="B23" s="22" t="s">
        <v>19</v>
      </c>
      <c r="C23" s="25">
        <f>IF(C21&lt;&gt;"",(C21+C22)*C14,(C22)*C14)</f>
        <v>0</v>
      </c>
      <c r="D23" s="19"/>
      <c r="E23" s="12" t="s">
        <v>13</v>
      </c>
      <c r="F23" s="13"/>
      <c r="G23" s="3"/>
      <c r="H23" s="3"/>
      <c r="I23" s="3"/>
      <c r="J23" s="3"/>
      <c r="K23" s="3"/>
    </row>
    <row r="24" spans="1:11" ht="10" customHeight="1">
      <c r="A24" s="3"/>
      <c r="B24" s="3"/>
      <c r="D24" s="4"/>
      <c r="E24" s="5"/>
      <c r="F24" s="3"/>
      <c r="G24" s="3"/>
      <c r="H24" s="3"/>
      <c r="I24" s="3"/>
      <c r="J24" s="43"/>
      <c r="K24" s="3"/>
    </row>
    <row r="25" spans="1:11">
      <c r="A25" s="3"/>
      <c r="B25" s="11" t="s">
        <v>22</v>
      </c>
      <c r="C25" s="21">
        <v>9</v>
      </c>
      <c r="D25" s="19"/>
      <c r="E25" s="12" t="s">
        <v>38</v>
      </c>
      <c r="F25" s="3"/>
      <c r="G25" s="3"/>
      <c r="H25" s="3"/>
      <c r="I25" s="3"/>
      <c r="J25" s="3"/>
      <c r="K25" s="3"/>
    </row>
    <row r="26" spans="1:11">
      <c r="A26" s="3"/>
      <c r="B26" s="22" t="s">
        <v>19</v>
      </c>
      <c r="C26" s="21">
        <f>C25*C14</f>
        <v>0</v>
      </c>
      <c r="D26" s="19"/>
      <c r="E26" s="12" t="s">
        <v>13</v>
      </c>
      <c r="F26" s="3"/>
      <c r="G26" s="3"/>
      <c r="H26" s="3"/>
      <c r="I26" s="3"/>
      <c r="J26" s="3"/>
      <c r="K26" s="3"/>
    </row>
    <row r="27" spans="1:11" ht="10" customHeight="1">
      <c r="A27" s="3"/>
      <c r="B27" s="3"/>
      <c r="D27" s="4"/>
      <c r="E27" s="5"/>
      <c r="F27" s="3"/>
      <c r="G27" s="3"/>
      <c r="H27" s="3"/>
      <c r="I27" s="3"/>
      <c r="J27" s="3"/>
      <c r="K27" s="3"/>
    </row>
    <row r="28" spans="1:11">
      <c r="A28" s="3"/>
      <c r="B28" s="11" t="s">
        <v>21</v>
      </c>
      <c r="C28" s="24">
        <f>IF(AND(C11&lt;&gt;"",C12&lt;&gt;""),NETWORKDAYS(C11,C12)/5,0)</f>
        <v>0</v>
      </c>
      <c r="D28" s="19"/>
      <c r="E28" s="12" t="s">
        <v>34</v>
      </c>
      <c r="F28" s="3"/>
      <c r="G28" s="3"/>
      <c r="H28" s="3"/>
      <c r="I28" s="3"/>
      <c r="J28" s="3"/>
      <c r="K28" s="3"/>
    </row>
    <row r="29" spans="1:11">
      <c r="A29" s="3"/>
      <c r="B29" s="11" t="s">
        <v>26</v>
      </c>
      <c r="C29" s="21">
        <f>C26+C23+C18</f>
        <v>0</v>
      </c>
      <c r="D29" s="19"/>
      <c r="E29" s="12" t="s">
        <v>37</v>
      </c>
      <c r="F29" s="3"/>
      <c r="G29" s="3"/>
      <c r="H29" s="3"/>
      <c r="I29" s="3"/>
      <c r="J29" s="3"/>
      <c r="K29" s="3"/>
    </row>
    <row r="30" spans="1:11">
      <c r="A30" s="3"/>
      <c r="B30" s="41" t="s">
        <v>24</v>
      </c>
      <c r="C30" s="26">
        <f>C15-C29</f>
        <v>0</v>
      </c>
      <c r="D30" s="31" t="str">
        <f>IF(C30="","",IF(C30&lt;680,"!!",IF(C30&gt;880,"!!","")))</f>
        <v>!!</v>
      </c>
      <c r="E30" s="14" t="str">
        <f>IF(C30="","",IF(C30&lt;680,"Minimum de 680 heures PAS atteint",IF(C30&gt;880,"Nombre d'heures maximum de 880 heures dépassé",IF(C30&lt;=700,"680 heures minimum atteint / Attention aux éventuelles absences (maladie)","680 heures minimum atteint"))))</f>
        <v>Minimum de 680 heures PAS atteint</v>
      </c>
      <c r="F30" s="3"/>
      <c r="G30" s="3"/>
      <c r="H30" s="3"/>
      <c r="I30" s="3"/>
      <c r="J30" s="3"/>
      <c r="K30" s="3"/>
    </row>
    <row r="31" spans="1:11" ht="10" customHeight="1">
      <c r="A31" s="3"/>
      <c r="B31" s="3"/>
      <c r="D31" s="4"/>
      <c r="E31" s="5"/>
      <c r="F31" s="3"/>
      <c r="G31" s="3"/>
      <c r="H31" s="3"/>
      <c r="I31" s="3"/>
      <c r="J31" s="3"/>
      <c r="K31" s="3"/>
    </row>
    <row r="32" spans="1:11">
      <c r="A32" s="3"/>
      <c r="B32" s="11" t="s">
        <v>25</v>
      </c>
      <c r="C32" s="23">
        <f>IF(C30&lt;&gt;0,C30-680,0)</f>
        <v>0</v>
      </c>
      <c r="D32" s="19"/>
      <c r="E32" s="12" t="s">
        <v>45</v>
      </c>
      <c r="F32" s="3"/>
      <c r="G32" s="3"/>
      <c r="H32" s="3"/>
      <c r="I32" s="3"/>
      <c r="J32" s="3"/>
      <c r="K32" s="3"/>
    </row>
    <row r="33" spans="1:11">
      <c r="A33" s="18"/>
      <c r="B33" s="37" t="s">
        <v>43</v>
      </c>
      <c r="C33" s="36"/>
      <c r="D33" s="38"/>
      <c r="E33" s="39" t="s">
        <v>46</v>
      </c>
      <c r="F33" s="18"/>
      <c r="G33" s="18"/>
      <c r="H33" s="3"/>
      <c r="I33" s="3"/>
      <c r="J33" s="3"/>
      <c r="K33" s="3"/>
    </row>
    <row r="34" spans="1:11">
      <c r="A34" s="18"/>
      <c r="B34" s="40" t="s">
        <v>42</v>
      </c>
      <c r="C34" s="26">
        <f>C30-(C33*C14)</f>
        <v>0</v>
      </c>
      <c r="D34" s="31" t="str">
        <f>IF(C34="","",IF(C34&lt;680,"!!",IF(C34&gt;880,"!!","")))</f>
        <v>!!</v>
      </c>
      <c r="E34" s="14" t="str">
        <f>IF(C34="","",IF(C34&lt;680,"Minimum de 680 heures PAS atteint",IF(C34&gt;880,"Nombre d'heures maximum de 880 heures dépassé","680 heures minimum atteint")))</f>
        <v>Minimum de 680 heures PAS atteint</v>
      </c>
      <c r="F34" s="18"/>
      <c r="G34" s="18"/>
      <c r="H34" s="3"/>
      <c r="I34" s="3"/>
      <c r="J34" s="3"/>
      <c r="K34" s="3"/>
    </row>
    <row r="35" spans="1:11">
      <c r="A35" s="18"/>
      <c r="B35" s="18"/>
      <c r="C35" s="28"/>
      <c r="D35" s="29"/>
      <c r="E35" s="30"/>
      <c r="F35" s="18"/>
      <c r="G35" s="18"/>
      <c r="H35" s="3"/>
      <c r="I35" s="3"/>
      <c r="J35" s="3"/>
      <c r="K35" s="3"/>
    </row>
    <row r="36" spans="1:11" ht="33" customHeight="1">
      <c r="A36" s="3"/>
      <c r="B36" s="46" t="s">
        <v>44</v>
      </c>
      <c r="C36" s="47"/>
      <c r="D36" s="47"/>
      <c r="E36" s="48"/>
      <c r="F36" s="3"/>
      <c r="G36" s="9"/>
      <c r="H36" s="9"/>
      <c r="I36" s="42"/>
      <c r="J36" s="3"/>
      <c r="K36" s="3"/>
    </row>
    <row r="37" spans="1:11">
      <c r="A37" s="3"/>
      <c r="B37" s="9"/>
      <c r="C37" s="9"/>
      <c r="D37" s="9"/>
      <c r="E37" s="5"/>
      <c r="F37" s="3"/>
      <c r="G37" s="3"/>
      <c r="H37" s="3"/>
      <c r="I37" s="3"/>
      <c r="J37" s="3"/>
      <c r="K37" s="3"/>
    </row>
    <row r="38" spans="1:11" ht="33" customHeight="1">
      <c r="A38" s="3"/>
      <c r="B38" s="51" t="s">
        <v>50</v>
      </c>
      <c r="C38" s="52"/>
      <c r="D38" s="52"/>
      <c r="E38" s="53"/>
      <c r="F38" s="3"/>
      <c r="G38" s="3"/>
      <c r="H38" s="3"/>
      <c r="I38" s="3"/>
      <c r="J38" s="3"/>
      <c r="K38" s="3"/>
    </row>
    <row r="39" spans="1:11">
      <c r="A39" s="3"/>
      <c r="B39" s="3"/>
      <c r="C39" s="3"/>
      <c r="D39" s="4"/>
      <c r="E39" s="5"/>
      <c r="F39" s="3"/>
      <c r="G39" s="3"/>
      <c r="H39" s="3"/>
      <c r="I39" s="3"/>
      <c r="J39" s="3"/>
      <c r="K39" s="3"/>
    </row>
    <row r="40" spans="1:11">
      <c r="A40" s="3"/>
      <c r="B40" s="9"/>
      <c r="C40" s="9"/>
      <c r="D40" s="9"/>
      <c r="E40" s="5"/>
      <c r="F40" s="3"/>
      <c r="G40" s="3"/>
      <c r="H40" s="3"/>
      <c r="I40" s="3"/>
      <c r="J40" s="3"/>
      <c r="K40" s="3"/>
    </row>
  </sheetData>
  <sheetProtection algorithmName="SHA-512" hashValue="rEwEKIJyn/T8SdQ0phw2ijW8WdyJBZTQ8lJuGjNxCj1Py6rROzu5+HaDdquWmu3dSIZLkAzNkJ4ykS/wvdCe9g==" saltValue="2z8eEXyC7wWIRlyKP1vELA==" spinCount="100000" sheet="1" objects="1" scenarios="1" selectLockedCells="1"/>
  <mergeCells count="3">
    <mergeCell ref="B36:E36"/>
    <mergeCell ref="E2:F2"/>
    <mergeCell ref="B38:E38"/>
  </mergeCells>
  <conditionalFormatting sqref="E30">
    <cfRule type="expression" dxfId="13" priority="9">
      <formula>(AND($C$30&gt;=680,$C$30&lt;=700,$C$30&lt;&gt;""))</formula>
    </cfRule>
    <cfRule type="expression" dxfId="12" priority="10">
      <formula>(AND($C$30&gt;700,$C$30&lt;880,$C$30&lt;&gt;""))</formula>
    </cfRule>
    <cfRule type="expression" dxfId="11" priority="11">
      <formula>(AND($C$30&gt;880,$C$30&lt;&gt;""))</formula>
    </cfRule>
    <cfRule type="expression" dxfId="10" priority="12">
      <formula>(AND($C$30&lt;680,$C$30&lt;&gt;""))</formula>
    </cfRule>
  </conditionalFormatting>
  <conditionalFormatting sqref="E34">
    <cfRule type="expression" dxfId="9" priority="2">
      <formula>(AND($C$30&gt;680,$C$30&lt;880,$C$30&lt;&gt;""))</formula>
    </cfRule>
    <cfRule type="expression" dxfId="8" priority="3">
      <formula>(AND($C$30&gt;880,$C$30&lt;&gt;""))</formula>
    </cfRule>
    <cfRule type="expression" dxfId="7" priority="4">
      <formula>(AND($C$30&lt;680,$C$30&lt;&gt;""))</formula>
    </cfRule>
  </conditionalFormatting>
  <dataValidations count="6">
    <dataValidation type="date" allowBlank="1" showInputMessage="1" showErrorMessage="1" sqref="C11:D12" xr:uid="{ACEE4DC0-B805-8148-85FE-7E6ABA33863F}">
      <formula1>43831</formula1>
      <formula2>47848</formula2>
    </dataValidation>
    <dataValidation type="decimal" errorStyle="warning" allowBlank="1" showInputMessage="1" showErrorMessage="1" errorTitle="Confirmez-vous la saisie?" error="Le nombre d'heures habituel se situe entre 40 et 45 heures" sqref="C13:D13" xr:uid="{6EA5BA11-CF4C-494C-8CB1-345CD97E76C4}">
      <formula1>40</formula1>
      <formula2>45</formula2>
    </dataValidation>
    <dataValidation type="decimal" errorStyle="warning" allowBlank="1" showInputMessage="1" showErrorMessage="1" errorTitle="Confirmez-vous la saisie?" error="Le nombre de jours habituel se situe entre 8,5 et 20" sqref="D17" xr:uid="{97FEEFBC-4289-7D4B-9A2B-1ADEE4DFEB99}">
      <formula1>40</formula1>
      <formula2>45</formula2>
    </dataValidation>
    <dataValidation type="decimal" errorStyle="warning" allowBlank="1" showInputMessage="1" showErrorMessage="1" errorTitle="Confirmez-vous la saisie?" error="Le nombre de jours habituel se situe entre 8,5 et 20" sqref="C17" xr:uid="{7C636FC7-6194-2A4C-89E1-5DA9E7E4DC7E}">
      <formula1>8.5</formula1>
      <formula2>20</formula2>
    </dataValidation>
    <dataValidation type="whole" errorStyle="warning" allowBlank="1" showInputMessage="1" showErrorMessage="1" errorTitle="Confirmez-vous la saisie?" error="Le nombre de jours habituel se situe entre 0 et 5" sqref="C21:C22" xr:uid="{A742569F-DA31-F741-A68C-34B68F5CCD06}">
      <formula1>0</formula1>
      <formula2>5</formula2>
    </dataValidation>
    <dataValidation type="whole" operator="greaterThanOrEqual" allowBlank="1" showInputMessage="1" showErrorMessage="1" sqref="C33" xr:uid="{7E593095-0977-9A4F-B07C-7686F688CBFD}">
      <formula1>0</formula1>
    </dataValidation>
  </dataValidations>
  <hyperlinks>
    <hyperlink ref="E20" r:id="rId1" xr:uid="{745DADB2-F277-8C46-8C5B-33F6EDFB7C8D}"/>
    <hyperlink ref="E21" r:id="rId2" xr:uid="{D7207A43-97D4-5B43-A8F6-C4D58AC6B20F}"/>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BE787-CF7D-BC4E-B31E-3E690B9C270A}">
  <dimension ref="A1:J39"/>
  <sheetViews>
    <sheetView workbookViewId="0">
      <selection activeCell="C21" sqref="C21"/>
    </sheetView>
  </sheetViews>
  <sheetFormatPr baseColWidth="10" defaultRowHeight="16"/>
  <cols>
    <col min="1" max="1" width="11.5703125" customWidth="1"/>
    <col min="2" max="2" width="38.140625" customWidth="1"/>
    <col min="3" max="3" width="18.140625" customWidth="1"/>
    <col min="4" max="4" width="1.7109375" customWidth="1"/>
    <col min="5" max="5" width="70" style="2" customWidth="1"/>
    <col min="6" max="6" width="4" customWidth="1"/>
    <col min="7" max="7" width="5.28515625" customWidth="1"/>
  </cols>
  <sheetData>
    <row r="1" spans="1:10">
      <c r="A1" s="3"/>
      <c r="B1" s="3"/>
      <c r="C1" s="3"/>
      <c r="D1" s="3"/>
      <c r="E1" s="5"/>
      <c r="F1" s="3"/>
      <c r="G1" s="3"/>
    </row>
    <row r="2" spans="1:10">
      <c r="A2" s="3"/>
      <c r="B2" s="6" t="s">
        <v>0</v>
      </c>
      <c r="C2" s="3"/>
      <c r="D2" s="3"/>
      <c r="E2" s="49" t="s">
        <v>56</v>
      </c>
      <c r="F2" s="50"/>
      <c r="G2" s="3"/>
      <c r="J2" s="59" t="s">
        <v>4</v>
      </c>
    </row>
    <row r="3" spans="1:10">
      <c r="A3" s="3"/>
      <c r="B3" s="7" t="s">
        <v>1</v>
      </c>
      <c r="C3" s="3"/>
      <c r="D3" s="3"/>
      <c r="E3" s="5"/>
      <c r="F3" s="3"/>
      <c r="G3" s="3"/>
      <c r="J3" s="59" t="s">
        <v>10</v>
      </c>
    </row>
    <row r="4" spans="1:10">
      <c r="A4" s="3"/>
      <c r="B4" s="7"/>
      <c r="C4" s="3"/>
      <c r="D4" s="3"/>
      <c r="E4" s="5"/>
      <c r="F4" s="3"/>
      <c r="G4" s="3"/>
      <c r="J4" s="59" t="s">
        <v>8</v>
      </c>
    </row>
    <row r="5" spans="1:10">
      <c r="A5" s="3"/>
      <c r="B5" s="3"/>
      <c r="C5" s="3"/>
      <c r="D5" s="3"/>
      <c r="E5" s="15" t="s">
        <v>29</v>
      </c>
      <c r="F5" s="32"/>
      <c r="G5" s="3"/>
      <c r="J5" s="59" t="s">
        <v>7</v>
      </c>
    </row>
    <row r="6" spans="1:10">
      <c r="A6" s="3"/>
      <c r="B6" s="8" t="s">
        <v>31</v>
      </c>
      <c r="C6" s="3"/>
      <c r="D6" s="3"/>
      <c r="E6" s="15" t="s">
        <v>30</v>
      </c>
      <c r="F6" s="35"/>
      <c r="G6" s="3"/>
      <c r="J6" s="59" t="s">
        <v>6</v>
      </c>
    </row>
    <row r="7" spans="1:10">
      <c r="A7" s="3"/>
      <c r="B7" s="3"/>
      <c r="C7" s="3"/>
      <c r="D7" s="3"/>
      <c r="E7" s="15" t="s">
        <v>39</v>
      </c>
      <c r="F7" s="25"/>
      <c r="G7" s="3"/>
      <c r="J7" s="59" t="s">
        <v>5</v>
      </c>
    </row>
    <row r="8" spans="1:10">
      <c r="A8" s="3"/>
      <c r="B8" s="3"/>
      <c r="C8" s="3"/>
      <c r="D8" s="3"/>
      <c r="E8" s="5"/>
      <c r="F8" s="3"/>
      <c r="G8" s="3"/>
      <c r="J8" s="59" t="s">
        <v>9</v>
      </c>
    </row>
    <row r="9" spans="1:10">
      <c r="A9" s="3"/>
      <c r="B9" s="10" t="s">
        <v>14</v>
      </c>
      <c r="C9" s="3"/>
      <c r="D9" s="3"/>
      <c r="E9" s="5"/>
      <c r="F9" s="3"/>
      <c r="G9" s="3"/>
      <c r="J9" s="59" t="s">
        <v>11</v>
      </c>
    </row>
    <row r="10" spans="1:10">
      <c r="A10" s="3"/>
      <c r="B10" s="11"/>
      <c r="C10" s="18"/>
      <c r="D10" s="3"/>
      <c r="E10" s="20" t="s">
        <v>33</v>
      </c>
      <c r="F10" s="3"/>
      <c r="G10" s="3"/>
      <c r="J10" s="59" t="s">
        <v>12</v>
      </c>
    </row>
    <row r="11" spans="1:10">
      <c r="A11" s="3"/>
      <c r="B11" s="11" t="s">
        <v>15</v>
      </c>
      <c r="C11" s="33"/>
      <c r="D11" s="64"/>
      <c r="E11" s="12" t="s">
        <v>3</v>
      </c>
      <c r="F11" s="12"/>
      <c r="G11" s="3"/>
    </row>
    <row r="12" spans="1:10">
      <c r="A12" s="3"/>
      <c r="B12" s="11" t="s">
        <v>16</v>
      </c>
      <c r="C12" s="33"/>
      <c r="D12" s="64"/>
      <c r="E12" s="12" t="s">
        <v>3</v>
      </c>
      <c r="F12" s="12"/>
      <c r="G12" s="3"/>
    </row>
    <row r="13" spans="1:10">
      <c r="A13" s="3"/>
      <c r="B13" s="11" t="s">
        <v>2</v>
      </c>
      <c r="C13" s="63"/>
      <c r="D13" s="61"/>
      <c r="E13" s="12" t="s">
        <v>32</v>
      </c>
      <c r="F13" s="3"/>
      <c r="G13" s="3"/>
    </row>
    <row r="14" spans="1:10">
      <c r="A14" s="3"/>
      <c r="B14" s="11" t="s">
        <v>55</v>
      </c>
      <c r="C14" s="62"/>
      <c r="D14" s="61"/>
      <c r="E14" s="12" t="s">
        <v>54</v>
      </c>
      <c r="F14" s="43" t="str">
        <f>IF(C14&lt;&gt;"",C14,"8")</f>
        <v>8</v>
      </c>
      <c r="G14" s="3"/>
    </row>
    <row r="15" spans="1:10">
      <c r="A15" s="3"/>
      <c r="B15" s="22" t="s">
        <v>28</v>
      </c>
      <c r="C15" s="23">
        <f>((C12-C11)/7)*C13</f>
        <v>0</v>
      </c>
      <c r="D15" s="58"/>
      <c r="E15" s="12" t="s">
        <v>35</v>
      </c>
      <c r="F15" s="3"/>
      <c r="G15" s="3"/>
    </row>
    <row r="16" spans="1:10" ht="10" customHeight="1">
      <c r="A16" s="3"/>
      <c r="B16" s="3"/>
      <c r="D16" s="3"/>
      <c r="E16" s="5"/>
      <c r="F16" s="3"/>
      <c r="G16" s="3"/>
    </row>
    <row r="17" spans="1:10">
      <c r="A17" s="3"/>
      <c r="B17" s="11" t="s">
        <v>20</v>
      </c>
      <c r="C17" s="34"/>
      <c r="D17" s="61"/>
      <c r="E17" s="27" t="s">
        <v>53</v>
      </c>
      <c r="F17" s="3"/>
      <c r="G17" s="3"/>
    </row>
    <row r="18" spans="1:10">
      <c r="A18" s="3"/>
      <c r="B18" s="22" t="s">
        <v>19</v>
      </c>
      <c r="C18" s="25">
        <f>C17*F14</f>
        <v>0</v>
      </c>
      <c r="D18" s="58"/>
      <c r="E18" s="12" t="s">
        <v>52</v>
      </c>
      <c r="F18" s="3"/>
      <c r="G18" s="3"/>
    </row>
    <row r="19" spans="1:10" ht="10" customHeight="1">
      <c r="A19" s="3"/>
      <c r="B19" s="3"/>
      <c r="D19" s="3"/>
      <c r="E19" s="5"/>
      <c r="F19" s="3"/>
      <c r="G19" s="3"/>
    </row>
    <row r="20" spans="1:10">
      <c r="A20" s="3"/>
      <c r="B20" s="11" t="s">
        <v>23</v>
      </c>
      <c r="C20" s="60">
        <v>0</v>
      </c>
      <c r="D20" s="58"/>
      <c r="E20" s="27"/>
      <c r="F20" s="5"/>
      <c r="G20" s="13"/>
    </row>
    <row r="21" spans="1:10">
      <c r="A21" s="3"/>
      <c r="B21" s="11" t="s">
        <v>40</v>
      </c>
      <c r="C21" s="60">
        <v>0</v>
      </c>
      <c r="D21" s="58"/>
      <c r="E21" s="27" t="s">
        <v>41</v>
      </c>
      <c r="F21" s="5"/>
      <c r="G21" s="13"/>
    </row>
    <row r="22" spans="1:10">
      <c r="A22" s="3"/>
      <c r="B22" s="22" t="s">
        <v>19</v>
      </c>
      <c r="C22" s="25">
        <f>IF(C20&lt;&gt;"",(C20+C21)*F14,(#REF!+C21)*F14)</f>
        <v>0</v>
      </c>
      <c r="D22" s="58"/>
      <c r="E22" s="12" t="s">
        <v>52</v>
      </c>
      <c r="F22" s="13"/>
      <c r="G22" s="3"/>
    </row>
    <row r="23" spans="1:10" ht="10" customHeight="1">
      <c r="A23" s="3"/>
      <c r="B23" s="3"/>
      <c r="D23" s="3"/>
      <c r="E23" s="5"/>
      <c r="F23" s="3"/>
      <c r="G23" s="3"/>
      <c r="J23" s="59"/>
    </row>
    <row r="24" spans="1:10">
      <c r="A24" s="3"/>
      <c r="B24" s="11" t="s">
        <v>22</v>
      </c>
      <c r="C24" s="21">
        <v>9</v>
      </c>
      <c r="D24" s="58"/>
      <c r="E24" s="12" t="s">
        <v>38</v>
      </c>
      <c r="F24" s="3"/>
      <c r="G24" s="3"/>
    </row>
    <row r="25" spans="1:10">
      <c r="A25" s="3"/>
      <c r="B25" s="22" t="s">
        <v>19</v>
      </c>
      <c r="C25" s="21">
        <f>C24*F14</f>
        <v>72</v>
      </c>
      <c r="D25" s="58"/>
      <c r="E25" s="12" t="s">
        <v>52</v>
      </c>
      <c r="F25" s="3"/>
      <c r="G25" s="3"/>
    </row>
    <row r="26" spans="1:10" ht="10" customHeight="1">
      <c r="A26" s="3"/>
      <c r="B26" s="3"/>
      <c r="D26" s="3"/>
      <c r="E26" s="5"/>
      <c r="F26" s="3"/>
      <c r="G26" s="3"/>
    </row>
    <row r="27" spans="1:10">
      <c r="A27" s="3"/>
      <c r="B27" s="11" t="s">
        <v>21</v>
      </c>
      <c r="C27" s="24">
        <f>IF(AND(C11&lt;&gt;"",C12&lt;&gt;""),NETWORKDAYS(C11,C12)/5,0)</f>
        <v>0</v>
      </c>
      <c r="D27" s="58"/>
      <c r="E27" s="12" t="s">
        <v>34</v>
      </c>
      <c r="F27" s="3"/>
      <c r="G27" s="3"/>
    </row>
    <row r="28" spans="1:10">
      <c r="A28" s="3"/>
      <c r="B28" s="11" t="s">
        <v>26</v>
      </c>
      <c r="C28" s="21">
        <f>C25+C22+C18</f>
        <v>72</v>
      </c>
      <c r="D28" s="58"/>
      <c r="E28" s="12" t="s">
        <v>37</v>
      </c>
      <c r="F28" s="3"/>
      <c r="G28" s="3"/>
    </row>
    <row r="29" spans="1:10">
      <c r="A29" s="3"/>
      <c r="B29" s="41" t="s">
        <v>24</v>
      </c>
      <c r="C29" s="26">
        <f>C15-C28</f>
        <v>-72</v>
      </c>
      <c r="D29" s="56" t="str">
        <f>IF(C29="","",IF(C29&lt;680,"!!",IF(C29&gt;880,"!!","")))</f>
        <v>!!</v>
      </c>
      <c r="E29" s="14" t="str">
        <f>IF(C29="","",IF(C29&lt;680,"Minimum de 680 heures PAS atteint",IF(C29&gt;880,"Nombre d'heures maximum de 880 heures dépassé",IF(C29&lt;=700,"680 heures minimum atteint / Attention aux éventuelles absences (maladie)","680 heures minimum atteint"))))</f>
        <v>Minimum de 680 heures PAS atteint</v>
      </c>
      <c r="F29" s="3"/>
      <c r="G29" s="3"/>
    </row>
    <row r="30" spans="1:10" ht="10" customHeight="1">
      <c r="A30" s="3"/>
      <c r="B30" s="3"/>
      <c r="D30" s="3"/>
      <c r="E30" s="5"/>
      <c r="F30" s="3"/>
      <c r="G30" s="3"/>
    </row>
    <row r="31" spans="1:10">
      <c r="A31" s="3"/>
      <c r="B31" s="11" t="s">
        <v>25</v>
      </c>
      <c r="C31" s="23">
        <f>IF(C29&lt;&gt;0,C29-680,0)</f>
        <v>-752</v>
      </c>
      <c r="D31" s="58"/>
      <c r="E31" s="12" t="s">
        <v>45</v>
      </c>
      <c r="F31" s="3"/>
      <c r="G31" s="3"/>
    </row>
    <row r="32" spans="1:10">
      <c r="A32" s="18"/>
      <c r="B32" s="37" t="s">
        <v>43</v>
      </c>
      <c r="C32" s="36"/>
      <c r="D32" s="57"/>
      <c r="E32" s="39" t="s">
        <v>46</v>
      </c>
      <c r="F32" s="18"/>
      <c r="G32" s="18"/>
    </row>
    <row r="33" spans="1:9">
      <c r="A33" s="18"/>
      <c r="B33" s="40" t="s">
        <v>42</v>
      </c>
      <c r="C33" s="26">
        <f>C29-(C32*F14)</f>
        <v>-72</v>
      </c>
      <c r="D33" s="56" t="str">
        <f>IF(C33="","",IF(C33&lt;680,"!!",IF(C33&gt;880,"!!","")))</f>
        <v>!!</v>
      </c>
      <c r="E33" s="14" t="str">
        <f>IF(C33="","",IF(C33&lt;680,"Minimum de 680 heures PAS atteint",IF(C33&gt;880,"Nombre d'heures maximum de 880 heures dépassé","680 heures minimum atteint")))</f>
        <v>Minimum de 680 heures PAS atteint</v>
      </c>
      <c r="F33" s="18"/>
      <c r="G33" s="18"/>
    </row>
    <row r="34" spans="1:9">
      <c r="A34" s="18"/>
      <c r="B34" s="18"/>
      <c r="C34" s="28"/>
      <c r="D34" s="18"/>
      <c r="E34" s="30"/>
      <c r="F34" s="18"/>
      <c r="G34" s="18"/>
    </row>
    <row r="35" spans="1:9" ht="33" customHeight="1">
      <c r="A35" s="3"/>
      <c r="B35" s="46" t="s">
        <v>44</v>
      </c>
      <c r="C35" s="47"/>
      <c r="D35" s="47"/>
      <c r="E35" s="48"/>
      <c r="F35" s="3"/>
      <c r="G35" s="9"/>
      <c r="H35" s="55"/>
      <c r="I35" s="54"/>
    </row>
    <row r="36" spans="1:9">
      <c r="A36" s="3"/>
      <c r="B36" s="9"/>
      <c r="C36" s="9"/>
      <c r="D36" s="9"/>
      <c r="E36" s="5"/>
      <c r="F36" s="3"/>
      <c r="G36" s="3"/>
    </row>
    <row r="37" spans="1:9">
      <c r="A37" s="3"/>
      <c r="B37" s="3" t="s">
        <v>51</v>
      </c>
      <c r="C37" s="3"/>
      <c r="D37" s="3"/>
      <c r="E37" s="5"/>
      <c r="F37" s="3"/>
      <c r="G37" s="3"/>
    </row>
    <row r="38" spans="1:9">
      <c r="A38" s="3"/>
      <c r="B38" s="3"/>
      <c r="C38" s="3"/>
      <c r="D38" s="3"/>
      <c r="E38" s="5"/>
      <c r="F38" s="3"/>
      <c r="G38" s="3"/>
    </row>
    <row r="39" spans="1:9">
      <c r="A39" s="3"/>
      <c r="B39" s="9"/>
      <c r="C39" s="9"/>
      <c r="D39" s="9"/>
      <c r="E39" s="5"/>
      <c r="F39" s="3"/>
      <c r="G39" s="3"/>
    </row>
  </sheetData>
  <sheetProtection algorithmName="SHA-512" hashValue="gl3WW9Rt1WKVHbPzVP6ZzEtMSJOSyubCYjmqcFWzK86ic+0toct9F9333Mor4wD57zrY1dTKGvk1YbmhScGsSA==" saltValue="XLo5wtxJavYXHqSgTCt1CQ==" spinCount="100000" sheet="1" selectLockedCells="1"/>
  <mergeCells count="2">
    <mergeCell ref="B35:E35"/>
    <mergeCell ref="E2:F2"/>
  </mergeCells>
  <conditionalFormatting sqref="E29">
    <cfRule type="expression" dxfId="6" priority="4">
      <formula>(AND($C$29&gt;=680,$C$29&lt;=700,$C$29&lt;&gt;""))</formula>
    </cfRule>
    <cfRule type="expression" dxfId="5" priority="5">
      <formula>(AND($C$29&gt;700,$C$29&lt;880,$C$29&lt;&gt;""))</formula>
    </cfRule>
    <cfRule type="expression" dxfId="4" priority="6">
      <formula>(AND($C$29&gt;880,$C$29&lt;&gt;""))</formula>
    </cfRule>
    <cfRule type="expression" dxfId="3" priority="7">
      <formula>(AND($C$29&lt;680,$C$29&lt;&gt;""))</formula>
    </cfRule>
  </conditionalFormatting>
  <conditionalFormatting sqref="E33">
    <cfRule type="expression" dxfId="2" priority="1">
      <formula>(AND($C$29&gt;680,$C$29&lt;880,$C$29&lt;&gt;""))</formula>
    </cfRule>
    <cfRule type="expression" dxfId="1" priority="2">
      <formula>(AND($C$29&gt;880,$C$29&lt;&gt;""))</formula>
    </cfRule>
    <cfRule type="expression" dxfId="0" priority="3">
      <formula>(AND($C$29&lt;680,$C$29&lt;&gt;""))</formula>
    </cfRule>
  </conditionalFormatting>
  <dataValidations count="9">
    <dataValidation type="decimal" allowBlank="1" showInputMessage="1" showErrorMessage="1" sqref="C14" xr:uid="{99D90013-166A-6D42-8CEB-6880275689B2}">
      <formula1>0</formula1>
      <formula2>10</formula2>
    </dataValidation>
    <dataValidation type="decimal" errorStyle="warning" allowBlank="1" showInputMessage="1" showErrorMessage="1" errorTitle="Confirmez-vous la saisie?" error="Le nombre d'heures habituel se situe entre 20 et 45 heures" sqref="C13" xr:uid="{57E5C43C-BB84-5840-BC68-FFFC34E56FF1}">
      <formula1>20</formula1>
      <formula2>45</formula2>
    </dataValidation>
    <dataValidation type="whole" operator="greaterThanOrEqual" allowBlank="1" showInputMessage="1" showErrorMessage="1" sqref="C32" xr:uid="{7E593095-0977-9A4F-B07C-7686F688CBFD}">
      <formula1>0</formula1>
    </dataValidation>
    <dataValidation type="whole" errorStyle="warning" allowBlank="1" showInputMessage="1" showErrorMessage="1" errorTitle="Confirmez-vous la saisie?" error="Le nombre de jours habituel se situe entre 0 et 5" sqref="C21" xr:uid="{A742569F-DA31-F741-A68C-34B68F5CCD06}">
      <formula1>0</formula1>
      <formula2>5</formula2>
    </dataValidation>
    <dataValidation type="whole" allowBlank="1" showInputMessage="1" showErrorMessage="1" sqref="C20" xr:uid="{0C839985-B0AD-9345-A50B-145EC3C7A60C}">
      <formula1>0</formula1>
      <formula2>20</formula2>
    </dataValidation>
    <dataValidation type="decimal" errorStyle="warning" allowBlank="1" showInputMessage="1" showErrorMessage="1" errorTitle="Confirmez-vous la saisie?" error="Le nombre de jours habituel se situe entre 4 et 25" sqref="C17" xr:uid="{7C636FC7-6194-2A4C-89E1-5DA9E7E4DC7E}">
      <formula1>4</formula1>
      <formula2>25</formula2>
    </dataValidation>
    <dataValidation type="decimal" errorStyle="warning" allowBlank="1" showInputMessage="1" showErrorMessage="1" errorTitle="Confirmez-vous la saisie?" error="Le nombre de jours habituel se situe entre 8,5 et 20" sqref="D17" xr:uid="{97FEEFBC-4289-7D4B-9A2B-1ADEE4DFEB99}">
      <formula1>40</formula1>
      <formula2>45</formula2>
    </dataValidation>
    <dataValidation type="decimal" errorStyle="warning" allowBlank="1" showInputMessage="1" showErrorMessage="1" errorTitle="Confirmez-vous la saisie?" error="Le nombre d'heures habituel se situe entre 40 et 45 heures" sqref="D13:D14" xr:uid="{6EA5BA11-CF4C-494C-8CB1-345CD97E76C4}">
      <formula1>40</formula1>
      <formula2>45</formula2>
    </dataValidation>
    <dataValidation type="date" allowBlank="1" showInputMessage="1" showErrorMessage="1" sqref="C11:D12" xr:uid="{ACEE4DC0-B805-8148-85FE-7E6ABA33863F}">
      <formula1>43831</formula1>
      <formula2>47848</formula2>
    </dataValidation>
  </dataValidations>
  <pageMargins left="0.7" right="0.7" top="0.75" bottom="0.75" header="0.3" footer="0.3"/>
  <pageSetup paperSize="9"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2</vt:i4>
      </vt:variant>
    </vt:vector>
  </HeadingPairs>
  <TitlesOfParts>
    <vt:vector size="2" baseType="lpstr">
      <vt:lpstr>Plein temps</vt:lpstr>
      <vt:lpstr>Temps partiel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 Microsoft Office</dc:creator>
  <cp:lastModifiedBy>Utilisateur Microsoft Office</cp:lastModifiedBy>
  <dcterms:created xsi:type="dcterms:W3CDTF">2021-08-18T11:16:03Z</dcterms:created>
  <dcterms:modified xsi:type="dcterms:W3CDTF">2022-12-06T14:59:50Z</dcterms:modified>
</cp:coreProperties>
</file>